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80" tabRatio="944" activeTab="0"/>
  </bookViews>
  <sheets>
    <sheet name="rekordi saveza" sheetId="1" r:id="rId1"/>
    <sheet name="rekordi u sezoni" sheetId="2" r:id="rId2"/>
    <sheet name="Sabac" sheetId="3" r:id="rId3"/>
    <sheet name="Pancevo -Vrsac" sheetId="4" r:id="rId4"/>
    <sheet name="Nis" sheetId="5" r:id="rId5"/>
    <sheet name="Novi Sad" sheetId="6" r:id="rId6"/>
    <sheet name="rang klubova" sheetId="7" r:id="rId7"/>
    <sheet name="rang pojedinaca" sheetId="8" r:id="rId8"/>
  </sheets>
  <definedNames/>
  <calcPr fullCalcOnLoad="1"/>
</workbook>
</file>

<file path=xl/comments1.xml><?xml version="1.0" encoding="utf-8"?>
<comments xmlns="http://schemas.openxmlformats.org/spreadsheetml/2006/main">
  <authors>
    <author>Bekic Predrag</author>
    <author>Beka</author>
  </authors>
  <commentList>
    <comment ref="D8" authorId="0">
      <text>
        <r>
          <rPr>
            <b/>
            <sz val="8"/>
            <rFont val="Tahoma"/>
            <family val="0"/>
          </rPr>
          <t>Miokovic Danilo
Pancevo
1.12.2002
Beograd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Misljenovic Milan
Kalemegdan
29.3.1998
Prokuplje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0"/>
          </rPr>
          <t xml:space="preserve">Misljenovic Milan
KALEMEGDAN
16.2.1992
Nis
</t>
        </r>
      </text>
    </comment>
    <comment ref="H8" authorId="0">
      <text>
        <r>
          <rPr>
            <b/>
            <sz val="8"/>
            <rFont val="Tahoma"/>
            <family val="0"/>
          </rPr>
          <t>Miokobic Danilo
Pancevo
22.10.2006
Obrenovac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Urosevic Ljubisa
Kalemgdan
14.8.2005
Novi Sad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Urosevic Ljubisa
Kalemegdan
14.5.2005
Osijek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Miokovic Danilo
Pancevo
3.6.2006
Nis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Miokovic Danilo
Pancevo
1.9.2000</t>
        </r>
        <r>
          <rPr>
            <sz val="8"/>
            <rFont val="Tahoma"/>
            <family val="0"/>
          </rPr>
          <t xml:space="preserve">
Beograd</t>
        </r>
      </text>
    </comment>
    <comment ref="M8" authorId="0">
      <text>
        <r>
          <rPr>
            <b/>
            <sz val="8"/>
            <rFont val="Tahoma"/>
            <family val="0"/>
          </rPr>
          <t>Miokovic Danilo
Pancevo
1.9.2000
Beograd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Miokovic Danilo
Pancevo
8.9.2002</t>
        </r>
        <r>
          <rPr>
            <sz val="8"/>
            <rFont val="Tahoma"/>
            <family val="0"/>
          </rPr>
          <t xml:space="preserve">
Beograd</t>
        </r>
      </text>
    </comment>
    <comment ref="O8" authorId="1">
      <text>
        <r>
          <rPr>
            <b/>
            <sz val="8"/>
            <rFont val="Tahoma"/>
            <family val="0"/>
          </rPr>
          <t>Miokovic Danilo
Pancevo
2005
Novi sad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Jagodic Branko (Prokuplje)
26.1.1997 Pancevo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Jagodic Branko (Prokuplje)
26.1.1997 Pancevo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Vujic Milovan (Pancevo)
mart 1985 
Kamnik (Slovenija)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Tasic Ivan (Nis)
15.6.2006.Vinicne.SVK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>Tasic Ivan (Nis)
28.9.2008
Obrenovac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Stajcic Mile (Pancevo)
Cerven Breg BUL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Tasic Ivan (Nis)
jul.2007
S.P.Laipzig 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>Sekulic Muhajlo (Pancevo)
Zywiec,POL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0"/>
          </rPr>
          <t>Spehar Ivica (Pancevo)
25.9.1988
Rijeka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Trivanovic Leontije (Sabac)
18.5.2008.Pancevo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>Tasic Ivan (Nis)
1.10.2006.Pancevo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Lucic Tomo
BSK
28.1.2007
Pancevo</t>
        </r>
        <r>
          <rPr>
            <sz val="8"/>
            <rFont val="Tahoma"/>
            <family val="0"/>
          </rPr>
          <t xml:space="preserve">
</t>
        </r>
      </text>
    </comment>
    <comment ref="F10" authorId="1">
      <text>
        <r>
          <rPr>
            <b/>
            <sz val="8"/>
            <rFont val="Tahoma"/>
            <family val="0"/>
          </rPr>
          <t>Corak Branko (Kalemegdan)
1.3.1992 Mladenovac</t>
        </r>
        <r>
          <rPr>
            <sz val="8"/>
            <rFont val="Tahoma"/>
            <family val="0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0"/>
          </rPr>
          <t>Perisic N. (kalemegdan)
13.5.1995 Mladenovac</t>
        </r>
        <r>
          <rPr>
            <sz val="8"/>
            <rFont val="Tahoma"/>
            <family val="0"/>
          </rPr>
          <t xml:space="preserve">
</t>
        </r>
      </text>
    </comment>
    <comment ref="J10" authorId="1">
      <text>
        <r>
          <rPr>
            <b/>
            <sz val="8"/>
            <rFont val="Tahoma"/>
            <family val="0"/>
          </rPr>
          <t>Corak Branko (kalemegdan)
26.6.1993
Kalemegdan</t>
        </r>
        <r>
          <rPr>
            <sz val="8"/>
            <rFont val="Tahoma"/>
            <family val="0"/>
          </rPr>
          <t xml:space="preserve">
</t>
        </r>
      </text>
    </comment>
    <comment ref="K10" authorId="1">
      <text>
        <r>
          <rPr>
            <b/>
            <sz val="8"/>
            <rFont val="Tahoma"/>
            <family val="0"/>
          </rPr>
          <t>Corak Branko (kalemegdan)
26.6.1993
Kalemegdan</t>
        </r>
        <r>
          <rPr>
            <sz val="8"/>
            <rFont val="Tahoma"/>
            <family val="0"/>
          </rPr>
          <t xml:space="preserve">
</t>
        </r>
      </text>
    </comment>
    <comment ref="L10" authorId="1">
      <text>
        <r>
          <rPr>
            <b/>
            <sz val="8"/>
            <rFont val="Tahoma"/>
            <family val="0"/>
          </rPr>
          <t>Corak Branko (kalemegdan)
26.6.1993
Kalemegdan</t>
        </r>
        <r>
          <rPr>
            <sz val="8"/>
            <rFont val="Tahoma"/>
            <family val="0"/>
          </rPr>
          <t xml:space="preserve">
</t>
        </r>
      </text>
    </comment>
    <comment ref="M10" authorId="1">
      <text>
        <r>
          <rPr>
            <b/>
            <sz val="8"/>
            <rFont val="Tahoma"/>
            <family val="0"/>
          </rPr>
          <t>Corak Branko (kalemegdan)
26.6.1993
Kalemegdan</t>
        </r>
        <r>
          <rPr>
            <sz val="8"/>
            <rFont val="Tahoma"/>
            <family val="0"/>
          </rPr>
          <t xml:space="preserve">
</t>
        </r>
      </text>
    </comment>
    <comment ref="N10" authorId="1">
      <text>
        <r>
          <rPr>
            <b/>
            <sz val="8"/>
            <rFont val="Tahoma"/>
            <family val="0"/>
          </rPr>
          <t>Corak Branko (kalemegdan)
26.6.1993
Kalemegdan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Popovic Luka
Kalemegdan
14.12.2008
Sabac</t>
        </r>
        <r>
          <rPr>
            <sz val="8"/>
            <rFont val="Tahoma"/>
            <family val="0"/>
          </rPr>
          <t xml:space="preserve">
</t>
        </r>
      </text>
    </comment>
    <comment ref="H11" authorId="1">
      <text>
        <r>
          <rPr>
            <b/>
            <sz val="8"/>
            <rFont val="Tahoma"/>
            <family val="0"/>
          </rPr>
          <t>Radosevic Srdjan(ns-2002
Obrenovac
28.9.2008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b/>
            <sz val="8"/>
            <rFont val="Tahoma"/>
            <family val="0"/>
          </rPr>
          <t>Jovanovic Milenko(Nis)
11.7.2004
Kalemegdan</t>
        </r>
        <r>
          <rPr>
            <sz val="8"/>
            <rFont val="Tahoma"/>
            <family val="0"/>
          </rPr>
          <t xml:space="preserve">
</t>
        </r>
      </text>
    </comment>
    <comment ref="K11" authorId="1">
      <text>
        <r>
          <rPr>
            <b/>
            <sz val="8"/>
            <rFont val="Tahoma"/>
            <family val="0"/>
          </rPr>
          <t>Jovanovic Milenko(Nis)
11.7.2004
Kalemegdan</t>
        </r>
        <r>
          <rPr>
            <sz val="8"/>
            <rFont val="Tahoma"/>
            <family val="0"/>
          </rPr>
          <t xml:space="preserve">
</t>
        </r>
      </text>
    </comment>
    <comment ref="L11" authorId="1">
      <text>
        <r>
          <rPr>
            <b/>
            <sz val="8"/>
            <rFont val="Tahoma"/>
            <family val="0"/>
          </rPr>
          <t>Jovanovic Milenko(Nis)
11.7.2004
Kalemegdan</t>
        </r>
        <r>
          <rPr>
            <sz val="8"/>
            <rFont val="Tahoma"/>
            <family val="0"/>
          </rPr>
          <t xml:space="preserve">
</t>
        </r>
      </text>
    </comment>
    <comment ref="M11" authorId="1">
      <text>
        <r>
          <rPr>
            <b/>
            <sz val="8"/>
            <rFont val="Tahoma"/>
            <family val="0"/>
          </rPr>
          <t>Jovanovic Milenko(Nis)
11.7.2004
Kalemegdan</t>
        </r>
        <r>
          <rPr>
            <sz val="8"/>
            <rFont val="Tahoma"/>
            <family val="0"/>
          </rPr>
          <t xml:space="preserve">
</t>
        </r>
      </text>
    </comment>
    <comment ref="N11" authorId="1">
      <text>
        <r>
          <rPr>
            <b/>
            <sz val="8"/>
            <rFont val="Tahoma"/>
            <family val="0"/>
          </rPr>
          <t>Jovanovic Milenko(Nis)
12.9.2004
Nis</t>
        </r>
        <r>
          <rPr>
            <sz val="8"/>
            <rFont val="Tahoma"/>
            <family val="0"/>
          </rPr>
          <t xml:space="preserve">
</t>
        </r>
      </text>
    </comment>
    <comment ref="O11" authorId="1">
      <text>
        <r>
          <rPr>
            <b/>
            <sz val="8"/>
            <rFont val="Tahoma"/>
            <family val="0"/>
          </rPr>
          <t>Rakic  Nikola (BSK)
7.10.2007
Pancevo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Flegar Ivana (BSK)</t>
        </r>
        <r>
          <rPr>
            <sz val="8"/>
            <rFont val="Tahoma"/>
            <family val="0"/>
          </rPr>
          <t xml:space="preserve">
mart 2008
D.P.Obrenovac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Knezevic Gordana (BSK )
7.3.2004 Obrenovac
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Knezevic Gordana (BSK )
2005 Novi Sad</t>
        </r>
        <r>
          <rPr>
            <sz val="8"/>
            <rFont val="Tahoma"/>
            <family val="0"/>
          </rPr>
          <t xml:space="preserve">
</t>
        </r>
      </text>
    </comment>
    <comment ref="J14" authorId="1">
      <text>
        <r>
          <rPr>
            <b/>
            <sz val="8"/>
            <rFont val="Tahoma"/>
            <family val="0"/>
          </rPr>
          <t>Knezevic Gordana (BSK)
12.9.2004
Nis</t>
        </r>
        <r>
          <rPr>
            <sz val="8"/>
            <rFont val="Tahoma"/>
            <family val="0"/>
          </rPr>
          <t xml:space="preserve">
</t>
        </r>
      </text>
    </comment>
    <comment ref="K14" authorId="1">
      <text>
        <r>
          <rPr>
            <b/>
            <sz val="8"/>
            <rFont val="Tahoma"/>
            <family val="0"/>
          </rPr>
          <t>Knezevic Gordana (BSK)
12.9.2004
Nis</t>
        </r>
        <r>
          <rPr>
            <sz val="8"/>
            <rFont val="Tahoma"/>
            <family val="0"/>
          </rPr>
          <t xml:space="preserve">
</t>
        </r>
      </text>
    </comment>
    <comment ref="L14" authorId="1">
      <text>
        <r>
          <rPr>
            <b/>
            <sz val="8"/>
            <rFont val="Tahoma"/>
            <family val="0"/>
          </rPr>
          <t>Karanovic Knezevic Gordana (Kalemegdan)
4.9.1999
Beograd</t>
        </r>
        <r>
          <rPr>
            <sz val="8"/>
            <rFont val="Tahoma"/>
            <family val="0"/>
          </rPr>
          <t xml:space="preserve">
</t>
        </r>
      </text>
    </comment>
    <comment ref="M14" authorId="1">
      <text>
        <r>
          <rPr>
            <b/>
            <sz val="8"/>
            <rFont val="Tahoma"/>
            <family val="0"/>
          </rPr>
          <t>Karanovic Knezevic Gordana (Kalemegdan)
4.9.1999
Beograd</t>
        </r>
        <r>
          <rPr>
            <sz val="8"/>
            <rFont val="Tahoma"/>
            <family val="0"/>
          </rPr>
          <t xml:space="preserve">
</t>
        </r>
      </text>
    </comment>
    <comment ref="N14" authorId="1">
      <text>
        <r>
          <rPr>
            <b/>
            <sz val="8"/>
            <rFont val="Tahoma"/>
            <family val="0"/>
          </rPr>
          <t>Knezevic Gordana (BSK)
5.9.2004
Pancevo</t>
        </r>
        <r>
          <rPr>
            <sz val="8"/>
            <rFont val="Tahoma"/>
            <family val="0"/>
          </rPr>
          <t xml:space="preserve">
</t>
        </r>
      </text>
    </comment>
    <comment ref="O14" authorId="1">
      <text>
        <r>
          <rPr>
            <b/>
            <sz val="8"/>
            <rFont val="Tahoma"/>
            <family val="0"/>
          </rPr>
          <t>Knezevic Gordana (Kalemegdan)
21.4.2002
Kalemegdan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>Vukovic Zorica (Nis)
Beograd
10.12.2006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0"/>
          </rPr>
          <t>Nikolic Svetlana (Nis)
D.P 19.3.2006
Obrenovac</t>
        </r>
        <r>
          <rPr>
            <sz val="8"/>
            <rFont val="Tahoma"/>
            <family val="0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0"/>
          </rPr>
          <t>Vukovic Zorica (Nis)
27.10.1990 Beograd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Vukovic Zorica (Nis)
25.6.2006.
Obrenovac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Savic Tanja NS-2002
25.5.2008
Novi Sad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Savic Tanja  NS2002
8.6.2008
Nis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Savic Tanja NS2002
8.6.2008
Nis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Savic Tanja NS-2002
25.5.2008
Novi Sad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Savic Tanja NS 2002
8.6.2008
Nis</t>
        </r>
      </text>
    </comment>
    <comment ref="O15" authorId="0">
      <text>
        <r>
          <rPr>
            <b/>
            <sz val="8"/>
            <rFont val="Tahoma"/>
            <family val="0"/>
          </rPr>
          <t xml:space="preserve">Vukovic Zorica (Nis)
3.10.2004
Kalemegdan
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Savic Tanja
(ns -2002)
16.12.2007 Varazdin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Savic Tanja (NS-2002)
27.5.2007 Obrenovac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8"/>
            <rFont val="Tahoma"/>
            <family val="0"/>
          </rPr>
          <t xml:space="preserve">Kostic Jovana (Nis)
12.9.2004
Nis
</t>
        </r>
      </text>
    </comment>
    <comment ref="K17" authorId="0">
      <text>
        <r>
          <rPr>
            <sz val="8"/>
            <rFont val="Tahoma"/>
            <family val="0"/>
          </rPr>
          <t xml:space="preserve">Kostic Jovana (Nis)
12.9.2004
Nis
</t>
        </r>
      </text>
    </comment>
    <comment ref="L17" authorId="0">
      <text>
        <r>
          <rPr>
            <b/>
            <sz val="8"/>
            <rFont val="Tahoma"/>
            <family val="0"/>
          </rPr>
          <t>Kostic Jovana (nis)
2005
Novi Sad</t>
        </r>
      </text>
    </comment>
    <comment ref="M17" authorId="0">
      <text>
        <r>
          <rPr>
            <sz val="8"/>
            <rFont val="Tahoma"/>
            <family val="0"/>
          </rPr>
          <t xml:space="preserve">Kostic Jovana (Nis)
12.9.2004
Nis
</t>
        </r>
      </text>
    </comment>
    <comment ref="N17" authorId="0">
      <text>
        <r>
          <rPr>
            <b/>
            <sz val="8"/>
            <rFont val="Tahoma"/>
            <family val="0"/>
          </rPr>
          <t>Savic Tanja (NS-2002)
3.6.2007 Nis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Koladzinski Filip(NS-2002)
24.2.2008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Popovic Luka (Kalemegdan)
4.3.2007
Novi Sad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Popovic Luka (Kalemegdan)
16.3.2008
 D.P. Obrenovac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Popovic Luka
24.8.2008
Sabac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Popovic Luka ( Kalemegdan)
</t>
        </r>
        <r>
          <rPr>
            <sz val="8"/>
            <rFont val="Tahoma"/>
            <family val="0"/>
          </rPr>
          <t xml:space="preserve">
9.9.2007
D.P. Pancevo</t>
        </r>
      </text>
    </comment>
    <comment ref="J21" authorId="0">
      <text>
        <r>
          <rPr>
            <b/>
            <sz val="8"/>
            <rFont val="Tahoma"/>
            <family val="0"/>
          </rPr>
          <t>Popovic Luka (Kalemegan)
8-9.10.2008
ANTALIJA
S.P. za kadete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Popovic Luka (Kalemegan)
8-9.10.2008
ANTALIJA
S.P. za kadete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Popovic Luka (Kalemegan)
8-9.10.2008
ANTALIJA
S.P. za kadete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Popovic Luka (Kalemegan)
8-9.10.2008
ANTALIJA
S.P. za kadete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Popovic Luka (Kalemegan)
8-9.10.2008
ANTALIJA
S.P. za kadete</t>
        </r>
        <r>
          <rPr>
            <sz val="8"/>
            <rFont val="Tahoma"/>
            <family val="0"/>
          </rPr>
          <t xml:space="preserve">
</t>
        </r>
      </text>
    </comment>
    <comment ref="O21" authorId="0">
      <text>
        <r>
          <rPr>
            <sz val="8"/>
            <rFont val="Tahoma"/>
            <family val="0"/>
          </rPr>
          <t>Radosevic Srdjan  (NS-2002)
12.10.2008</t>
        </r>
      </text>
    </comment>
    <comment ref="D25" authorId="0">
      <text>
        <r>
          <rPr>
            <b/>
            <sz val="8"/>
            <rFont val="Tahoma"/>
            <family val="0"/>
          </rPr>
          <t>Radanov Natasa (Pancevo)
21.112006
Pancevo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Koljadzinski Filip (NS-2002)
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Koljadzinski Filip (NS-2002)
27.5.2006</t>
        </r>
        <r>
          <rPr>
            <sz val="8"/>
            <rFont val="Tahoma"/>
            <family val="0"/>
          </rPr>
          <t xml:space="preserve">
Novi Sad</t>
        </r>
      </text>
    </comment>
    <comment ref="D29" authorId="0">
      <text>
        <r>
          <rPr>
            <b/>
            <sz val="8"/>
            <rFont val="Tahoma"/>
            <family val="0"/>
          </rPr>
          <t>Popovic Luka (Kalemegdan)
10.12.2006
Beograd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Jovanovic Boris
29.6.2008
Obrenovac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Milenkovic Nina (Nis)
8.2.2009
Nis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 xml:space="preserve">Popovic Milica Nis
</t>
        </r>
        <r>
          <rPr>
            <sz val="8"/>
            <rFont val="Tahoma"/>
            <family val="0"/>
          </rPr>
          <t xml:space="preserve">
29.6.2008
Obrenovac
</t>
        </r>
      </text>
    </comment>
    <comment ref="J31" authorId="0">
      <text>
        <r>
          <rPr>
            <b/>
            <sz val="8"/>
            <rFont val="Tahoma"/>
            <family val="0"/>
          </rPr>
          <t xml:space="preserve">Milenkovic Nina Nis
7.9..2008
Nis
</t>
        </r>
        <r>
          <rPr>
            <sz val="8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0"/>
          </rPr>
          <t xml:space="preserve">Milenkovic Nina Nis
7.9..2008
Nis
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8"/>
            <rFont val="Tahoma"/>
            <family val="0"/>
          </rPr>
          <t xml:space="preserve">Milenkovic Nina Nis
7.9..2008
Nis
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 xml:space="preserve">Milenkovic Nina Nis
7.9..2008
Nis
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 xml:space="preserve">Milenkovic Nina Nis
7.9..2008
Nis
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Raseta Gavrilo (Pancevo)
22.2.209
Novi SAd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Colovic Aleksandar NIS</t>
        </r>
        <r>
          <rPr>
            <sz val="8"/>
            <rFont val="Tahoma"/>
            <family val="0"/>
          </rPr>
          <t xml:space="preserve">
7.9.2008 Nis</t>
        </r>
      </text>
    </comment>
    <comment ref="K35" authorId="0">
      <text>
        <r>
          <rPr>
            <b/>
            <sz val="8"/>
            <rFont val="Tahoma"/>
            <family val="0"/>
          </rPr>
          <t>Colovic Aleksandar NIS</t>
        </r>
        <r>
          <rPr>
            <sz val="8"/>
            <rFont val="Tahoma"/>
            <family val="0"/>
          </rPr>
          <t xml:space="preserve">
7.9.2008 Nis</t>
        </r>
      </text>
    </comment>
    <comment ref="L35" authorId="0">
      <text>
        <r>
          <rPr>
            <b/>
            <sz val="8"/>
            <rFont val="Tahoma"/>
            <family val="0"/>
          </rPr>
          <t>Colovic Aleksandar NIS</t>
        </r>
        <r>
          <rPr>
            <sz val="8"/>
            <rFont val="Tahoma"/>
            <family val="0"/>
          </rPr>
          <t xml:space="preserve">
7.9.2008 Nis</t>
        </r>
      </text>
    </comment>
    <comment ref="M35" authorId="0">
      <text>
        <r>
          <rPr>
            <b/>
            <sz val="8"/>
            <rFont val="Tahoma"/>
            <family val="0"/>
          </rPr>
          <t>Colovic Aleksandar NIS</t>
        </r>
        <r>
          <rPr>
            <sz val="8"/>
            <rFont val="Tahoma"/>
            <family val="0"/>
          </rPr>
          <t xml:space="preserve">
7.9.2008 Nis</t>
        </r>
      </text>
    </comment>
    <comment ref="N35" authorId="0">
      <text>
        <r>
          <rPr>
            <b/>
            <sz val="8"/>
            <rFont val="Tahoma"/>
            <family val="0"/>
          </rPr>
          <t>Colovic Aleksandar NIS</t>
        </r>
        <r>
          <rPr>
            <sz val="8"/>
            <rFont val="Tahoma"/>
            <family val="0"/>
          </rPr>
          <t xml:space="preserve">
7.9.2008 Nis</t>
        </r>
      </text>
    </comment>
    <comment ref="D37" authorId="0">
      <text>
        <r>
          <rPr>
            <b/>
            <sz val="8"/>
            <rFont val="Tahoma"/>
            <family val="0"/>
          </rPr>
          <t>Colovic Jelena (Nis)
18.1.2009
Vrsac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Colovic Jelena Nis
7.9.2008
Nis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0"/>
          </rPr>
          <t>Colovic Jelena Nis
7.9.2008
Nis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Colovic Jelena Nis
7.9.2008
Nis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Colovic Jelena Nis
7.9.2008
Nis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Colovic Jelena Nis
7.9.2008
Nis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Beka</author>
  </authors>
  <commentList>
    <comment ref="O82" authorId="0">
      <text>
        <r>
          <rPr>
            <b/>
            <sz val="8"/>
            <rFont val="Tahoma"/>
            <family val="0"/>
          </rPr>
          <t>10-28</t>
        </r>
        <r>
          <rPr>
            <sz val="8"/>
            <rFont val="Tahoma"/>
            <family val="0"/>
          </rPr>
          <t xml:space="preserve">
NOVI D.REKORD
</t>
        </r>
      </text>
    </comment>
    <comment ref="O83" authorId="0">
      <text>
        <r>
          <rPr>
            <b/>
            <sz val="8"/>
            <rFont val="Tahoma"/>
            <family val="0"/>
          </rPr>
          <t>10-26</t>
        </r>
        <r>
          <rPr>
            <sz val="8"/>
            <rFont val="Tahoma"/>
            <family val="0"/>
          </rPr>
          <t xml:space="preserve">
</t>
        </r>
      </text>
    </comment>
    <comment ref="O109" authorId="0">
      <text>
        <r>
          <rPr>
            <b/>
            <sz val="8"/>
            <rFont val="Tahoma"/>
            <family val="0"/>
          </rPr>
          <t>NOVI D.REKORD</t>
        </r>
        <r>
          <rPr>
            <sz val="8"/>
            <rFont val="Tahoma"/>
            <family val="0"/>
          </rPr>
          <t xml:space="preserve">
</t>
        </r>
      </text>
    </comment>
    <comment ref="O118" authorId="0">
      <text>
        <r>
          <rPr>
            <b/>
            <sz val="8"/>
            <rFont val="Tahoma"/>
            <family val="0"/>
          </rPr>
          <t>NOVI D.REKORD</t>
        </r>
        <r>
          <rPr>
            <sz val="8"/>
            <rFont val="Tahoma"/>
            <family val="0"/>
          </rPr>
          <t xml:space="preserve">
</t>
        </r>
      </text>
    </comment>
    <comment ref="Z228" authorId="0">
      <text>
        <r>
          <rPr>
            <b/>
            <sz val="8"/>
            <rFont val="Tahoma"/>
            <family val="0"/>
          </rPr>
          <t>10-28</t>
        </r>
        <r>
          <rPr>
            <sz val="8"/>
            <rFont val="Tahoma"/>
            <family val="0"/>
          </rPr>
          <t xml:space="preserve">
NOVI D.REKORD
</t>
        </r>
      </text>
    </comment>
    <comment ref="Z229" authorId="0">
      <text>
        <r>
          <rPr>
            <b/>
            <sz val="8"/>
            <rFont val="Tahoma"/>
            <family val="0"/>
          </rPr>
          <t>NOVI D.REKORD</t>
        </r>
        <r>
          <rPr>
            <sz val="8"/>
            <rFont val="Tahoma"/>
            <family val="0"/>
          </rPr>
          <t xml:space="preserve">
</t>
        </r>
      </text>
    </comment>
    <comment ref="Z230" authorId="0">
      <text>
        <r>
          <rPr>
            <b/>
            <sz val="8"/>
            <rFont val="Tahoma"/>
            <family val="0"/>
          </rPr>
          <t>NOVI D.REKORD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Beka</author>
  </authors>
  <commentList>
    <comment ref="F163" authorId="0">
      <text>
        <r>
          <rPr>
            <b/>
            <sz val="8"/>
            <rFont val="Tahoma"/>
            <family val="0"/>
          </rPr>
          <t>NOVI DRZAVNI REKORD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Beka</author>
  </authors>
  <commentList>
    <comment ref="F105" authorId="0">
      <text>
        <r>
          <rPr>
            <b/>
            <sz val="8"/>
            <rFont val="Tahoma"/>
            <family val="0"/>
          </rPr>
          <t>Novi DRZAVNI REKORD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Beka</author>
  </authors>
  <commentList>
    <comment ref="F163" authorId="0">
      <text>
        <r>
          <rPr>
            <b/>
            <sz val="8"/>
            <rFont val="Tahoma"/>
            <family val="0"/>
          </rPr>
          <t>NOVI DRZAVNI REKORD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<sst xmlns="http://schemas.openxmlformats.org/spreadsheetml/2006/main" count="3167" uniqueCount="385">
  <si>
    <t>takmicar</t>
  </si>
  <si>
    <t>klub</t>
  </si>
  <si>
    <t>rang</t>
  </si>
  <si>
    <t>rang bod</t>
  </si>
  <si>
    <t>stil</t>
  </si>
  <si>
    <t>kategorija</t>
  </si>
  <si>
    <t>disciplina</t>
  </si>
  <si>
    <t>koef.za rez.</t>
  </si>
  <si>
    <t>koef.za mesto</t>
  </si>
  <si>
    <t>br.ucesnika</t>
  </si>
  <si>
    <t>OLIMPIK SENIORI</t>
  </si>
  <si>
    <t>KOMPAUND SENIORI</t>
  </si>
  <si>
    <t>rezultat</t>
  </si>
  <si>
    <t>Sabac</t>
  </si>
  <si>
    <t>Nis</t>
  </si>
  <si>
    <t>koef.za rez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</si>
  <si>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</si>
  <si>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</si>
  <si>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</si>
  <si>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</si>
  <si>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</si>
  <si>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</si>
  <si>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</si>
  <si>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</si>
  <si>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</si>
  <si>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</si>
  <si>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</si>
  <si>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</si>
  <si>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</si>
  <si>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</si>
  <si>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</si>
  <si>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</si>
  <si>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</si>
  <si>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</si>
  <si>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</si>
  <si>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</si>
  <si>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</si>
  <si>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</si>
  <si>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Organizator</t>
  </si>
  <si>
    <t>Disciplina</t>
  </si>
  <si>
    <t>Datum</t>
  </si>
  <si>
    <t>OLIMPIK SENIORKE</t>
  </si>
  <si>
    <t>KOMPAUND SENIORKE</t>
  </si>
  <si>
    <t>OLIMPIK JUNIORI</t>
  </si>
  <si>
    <t>KOMPAUND JUNIORI</t>
  </si>
  <si>
    <t>OLIMPIK JUNIORKE</t>
  </si>
  <si>
    <t>KOMPAUND JUNIORKE</t>
  </si>
  <si>
    <t>OLIMPIK KADETI</t>
  </si>
  <si>
    <t>KOMPAUND KADETKINJE</t>
  </si>
  <si>
    <t>KOMPAUND KADET</t>
  </si>
  <si>
    <t>OLIMPIK KADETKINJE</t>
  </si>
  <si>
    <t>OLIMPIK ST.PIONIRI</t>
  </si>
  <si>
    <t>KOMPAUND ST.PIONIRI</t>
  </si>
  <si>
    <t>OLIMPIK ST.PIONIRKE</t>
  </si>
  <si>
    <t>KOMPAUND ST.PIONIRKE</t>
  </si>
  <si>
    <t>OLIMPIK ML.PIONIRI</t>
  </si>
  <si>
    <t>KOMPAUND ML.PIONIRI</t>
  </si>
  <si>
    <t>OLIMPIK ML.PIONIRKE</t>
  </si>
  <si>
    <t>KOMPAUND ML.PIONIRKE</t>
  </si>
  <si>
    <t>za disciplinu</t>
  </si>
  <si>
    <t>rekord</t>
  </si>
  <si>
    <t>FITA indoor  2 x 18 m</t>
  </si>
  <si>
    <t>SK SABAC</t>
  </si>
  <si>
    <t>bod</t>
  </si>
  <si>
    <t>RANG KLUBOVA</t>
  </si>
  <si>
    <t>na osnovu osvojenih takmicarskih bodova</t>
  </si>
  <si>
    <t>Klub</t>
  </si>
  <si>
    <t>total</t>
  </si>
  <si>
    <t>indoor turniri</t>
  </si>
  <si>
    <t>Pancevo</t>
  </si>
  <si>
    <t>Novi Sad</t>
  </si>
  <si>
    <t>takmicarski bodovi sa</t>
  </si>
  <si>
    <t>indoor turnira</t>
  </si>
  <si>
    <t>stari</t>
  </si>
  <si>
    <t>novi</t>
  </si>
  <si>
    <t>takmicari</t>
  </si>
  <si>
    <t>medalje</t>
  </si>
  <si>
    <t>turnira</t>
  </si>
  <si>
    <t xml:space="preserve">organizacija </t>
  </si>
  <si>
    <t>sa .D.P</t>
  </si>
  <si>
    <t>reprenzetacija</t>
  </si>
  <si>
    <t>SK NIS</t>
  </si>
  <si>
    <t>SK NS-2002</t>
  </si>
  <si>
    <t>INDOOR</t>
  </si>
  <si>
    <t>Stojanovic Nebojsa</t>
  </si>
  <si>
    <t>Tekic Srdjan</t>
  </si>
  <si>
    <t>Bekic Predrag</t>
  </si>
  <si>
    <t>Tasic Ivan</t>
  </si>
  <si>
    <t>Cupic Nebojsa</t>
  </si>
  <si>
    <t>NS-2002</t>
  </si>
  <si>
    <t>Milenkovic Zarko</t>
  </si>
  <si>
    <t>Djuricic Ivan</t>
  </si>
  <si>
    <t>Vujic Milovan</t>
  </si>
  <si>
    <t>Prodanovic nikola</t>
  </si>
  <si>
    <t>Spehar Ivica</t>
  </si>
  <si>
    <t>Simanic Nebojsa</t>
  </si>
  <si>
    <t>Sekulic Mihajlo</t>
  </si>
  <si>
    <t>Miskovic Vladeta</t>
  </si>
  <si>
    <t>Bojat Milos</t>
  </si>
  <si>
    <t>Milosevic Petar</t>
  </si>
  <si>
    <t>Popovic Marko</t>
  </si>
  <si>
    <t>BSK</t>
  </si>
  <si>
    <t>Trkulja Ivan</t>
  </si>
  <si>
    <t>Drazic Darko</t>
  </si>
  <si>
    <t>Cebzan Dorel</t>
  </si>
  <si>
    <t>Vrsac</t>
  </si>
  <si>
    <t>Urosevic Ljubisa</t>
  </si>
  <si>
    <t>Kalemegdan</t>
  </si>
  <si>
    <t>Miokovic Danilo</t>
  </si>
  <si>
    <t>Kojic Velimir</t>
  </si>
  <si>
    <t>Novkovic Niki</t>
  </si>
  <si>
    <t>Matic Slobodan</t>
  </si>
  <si>
    <t>Odisej</t>
  </si>
  <si>
    <t>Ilic slavoljub</t>
  </si>
  <si>
    <t>Prokuplje</t>
  </si>
  <si>
    <t>Vickovic damir</t>
  </si>
  <si>
    <t>Ignjatov Viktor</t>
  </si>
  <si>
    <t>Stojancevic Nikola</t>
  </si>
  <si>
    <t>Simic Milos</t>
  </si>
  <si>
    <t>Srdjenovic Srdjan</t>
  </si>
  <si>
    <t>Brankovic Zoran</t>
  </si>
  <si>
    <t>Savic Tanja</t>
  </si>
  <si>
    <t>Vukovic Zorica</t>
  </si>
  <si>
    <t>Nikolic Svetlana</t>
  </si>
  <si>
    <t>Lisica Snezana</t>
  </si>
  <si>
    <t>Ljeskovac Branka</t>
  </si>
  <si>
    <t>Puresic Svetlana</t>
  </si>
  <si>
    <t>Cagic Jelena</t>
  </si>
  <si>
    <t>Crkvenik Albina</t>
  </si>
  <si>
    <t>Popovic Luka</t>
  </si>
  <si>
    <t>Radosevic Srdjan</t>
  </si>
  <si>
    <t>Dragosev Milan</t>
  </si>
  <si>
    <t>Ferenc Andrej</t>
  </si>
  <si>
    <t>Milenkovic Nina</t>
  </si>
  <si>
    <t>Popvic Milica</t>
  </si>
  <si>
    <t>Raseta Gavrilo</t>
  </si>
  <si>
    <t>Forgo Slobodan</t>
  </si>
  <si>
    <t>Cebzan Alen</t>
  </si>
  <si>
    <t xml:space="preserve">olimpik </t>
  </si>
  <si>
    <t>senior</t>
  </si>
  <si>
    <t>SK PANCEVO</t>
  </si>
  <si>
    <t xml:space="preserve">kompaund </t>
  </si>
  <si>
    <t>seniorka</t>
  </si>
  <si>
    <t>s.pionir</t>
  </si>
  <si>
    <t>m.pionir</t>
  </si>
  <si>
    <t>olimpik</t>
  </si>
  <si>
    <t>kadet</t>
  </si>
  <si>
    <t xml:space="preserve">senior </t>
  </si>
  <si>
    <t>senioka</t>
  </si>
  <si>
    <t>s.pionirka</t>
  </si>
  <si>
    <r>
      <t xml:space="preserve">1,4538 + </t>
    </r>
    <r>
      <rPr>
        <b/>
        <sz val="8"/>
        <color indexed="10"/>
        <rFont val="Arial"/>
        <family val="2"/>
      </rPr>
      <t>1</t>
    </r>
  </si>
  <si>
    <t>junior</t>
  </si>
  <si>
    <t>kompaund</t>
  </si>
  <si>
    <t>kompaun</t>
  </si>
  <si>
    <r>
      <t>1,717 +</t>
    </r>
    <r>
      <rPr>
        <b/>
        <sz val="8"/>
        <color indexed="10"/>
        <rFont val="Arial"/>
        <family val="2"/>
      </rPr>
      <t xml:space="preserve"> 1</t>
    </r>
  </si>
  <si>
    <t>SK KALEMEGDAN</t>
  </si>
  <si>
    <t>SK ODISEJ</t>
  </si>
  <si>
    <t>SK VRSAC</t>
  </si>
  <si>
    <t>SK PROKUPLJE</t>
  </si>
  <si>
    <r>
      <t xml:space="preserve">1,1173 + </t>
    </r>
    <r>
      <rPr>
        <b/>
        <sz val="8"/>
        <color indexed="10"/>
        <rFont val="Arial"/>
        <family val="2"/>
      </rPr>
      <t>1</t>
    </r>
  </si>
  <si>
    <t>Takmicarski bodovi klubova</t>
  </si>
  <si>
    <t>NAPOMENA :</t>
  </si>
  <si>
    <t>NOVI DRZAVNI REKORDI</t>
  </si>
  <si>
    <t>Prodanovic Nikola</t>
  </si>
  <si>
    <t>REKORDI  SAVEZA  ZAKLJUCNO  SA  14.12.2008</t>
  </si>
  <si>
    <t>OUTDOOR</t>
  </si>
  <si>
    <t>2 x 18 m</t>
  </si>
  <si>
    <t>fin. 12 strela</t>
  </si>
  <si>
    <t>2 x 25 m</t>
  </si>
  <si>
    <t>2 x 70 m</t>
  </si>
  <si>
    <t>FITA 144</t>
  </si>
  <si>
    <t>90 m</t>
  </si>
  <si>
    <t>70 m</t>
  </si>
  <si>
    <t>50 m</t>
  </si>
  <si>
    <t>30 m</t>
  </si>
  <si>
    <t>FITA 900</t>
  </si>
  <si>
    <t>Kompaund</t>
  </si>
  <si>
    <t>Seniori</t>
  </si>
  <si>
    <t>Olimpik</t>
  </si>
  <si>
    <t>Juniori</t>
  </si>
  <si>
    <t>60 m</t>
  </si>
  <si>
    <t>Seniorke</t>
  </si>
  <si>
    <t>Juniorke</t>
  </si>
  <si>
    <t>2 x 60 m</t>
  </si>
  <si>
    <t>Kadeti</t>
  </si>
  <si>
    <t>40 m</t>
  </si>
  <si>
    <t>Kadetkinje</t>
  </si>
  <si>
    <t>2 x 40 m</t>
  </si>
  <si>
    <t>30m</t>
  </si>
  <si>
    <t>20 m</t>
  </si>
  <si>
    <t>pioniri s.</t>
  </si>
  <si>
    <t>pionirke s.</t>
  </si>
  <si>
    <t>2 x 20 m</t>
  </si>
  <si>
    <t>25 m</t>
  </si>
  <si>
    <t>15 m</t>
  </si>
  <si>
    <t>pioniri m.</t>
  </si>
  <si>
    <t>pionirke m.</t>
  </si>
  <si>
    <t>mesto</t>
  </si>
  <si>
    <t>datum</t>
  </si>
  <si>
    <t>2 x 18m</t>
  </si>
  <si>
    <t>Trivanovic Leontije</t>
  </si>
  <si>
    <t>Bozovic Mladen</t>
  </si>
  <si>
    <t>Vidovic Vedran</t>
  </si>
  <si>
    <t>Milosavljevic Dobrivoje</t>
  </si>
  <si>
    <t>Vasiljevic Branko</t>
  </si>
  <si>
    <t>Petrovic Miodrag</t>
  </si>
  <si>
    <t>Kemenj Karolj</t>
  </si>
  <si>
    <t>Putnik Radomir</t>
  </si>
  <si>
    <t>Abramovic Djordje</t>
  </si>
  <si>
    <t>Micic Aleksandar</t>
  </si>
  <si>
    <t>Bakota Nebojsa</t>
  </si>
  <si>
    <t>Birdjan Marcel</t>
  </si>
  <si>
    <t>Forgo Dejan</t>
  </si>
  <si>
    <t>Abramovic Marko</t>
  </si>
  <si>
    <t>Milekic Srdjan</t>
  </si>
  <si>
    <t>Raseta Branko</t>
  </si>
  <si>
    <t>Stojkovic Marijan</t>
  </si>
  <si>
    <t>Kampfer Aleksamdar</t>
  </si>
  <si>
    <t>PA-Vrsac</t>
  </si>
  <si>
    <t>Matic Boban</t>
  </si>
  <si>
    <t>Jevtic Branislav</t>
  </si>
  <si>
    <t>Benjak Fedor</t>
  </si>
  <si>
    <t>Vickovic Damir</t>
  </si>
  <si>
    <t>Djeviki Sasa</t>
  </si>
  <si>
    <t>Milojevic Branko</t>
  </si>
  <si>
    <t>Babovic Darko</t>
  </si>
  <si>
    <t xml:space="preserve">Srdjenovic Srdjan </t>
  </si>
  <si>
    <t>Ilic Slavoljub</t>
  </si>
  <si>
    <t>Bojkovic Marko</t>
  </si>
  <si>
    <t>Ns-2002</t>
  </si>
  <si>
    <t>RANG LISTE - POJEDINCI</t>
  </si>
  <si>
    <t>Jovanovic Marina</t>
  </si>
  <si>
    <t>Savin Maja</t>
  </si>
  <si>
    <t>Duga strela</t>
  </si>
  <si>
    <t>Mitrovic Biljana</t>
  </si>
  <si>
    <t>Cerevicki Jelena</t>
  </si>
  <si>
    <t>SK PANCEVO - SK VRSAC</t>
  </si>
  <si>
    <t xml:space="preserve">Radošević Srđan </t>
  </si>
  <si>
    <t>Grozdanovic Luka</t>
  </si>
  <si>
    <t>Balаć Vladimir</t>
  </si>
  <si>
    <t>Rakic Nikola</t>
  </si>
  <si>
    <t xml:space="preserve">Koljadzinski Filip </t>
  </si>
  <si>
    <t>Cezban Alen</t>
  </si>
  <si>
    <t xml:space="preserve">Radošević Jasmina </t>
  </si>
  <si>
    <t>Popovic Milica</t>
  </si>
  <si>
    <t>Colovic Aleksandar</t>
  </si>
  <si>
    <t>Colovic Jelena</t>
  </si>
  <si>
    <t>st.pionir</t>
  </si>
  <si>
    <t>SK DUGA STRELA</t>
  </si>
  <si>
    <t>Takmicarski bodovi klubova ( samo olimpik I kompaund )</t>
  </si>
  <si>
    <t>ml.pionirka</t>
  </si>
  <si>
    <t>SK Pancevo</t>
  </si>
  <si>
    <t>SK Nis</t>
  </si>
  <si>
    <t>SK Prokuplje</t>
  </si>
  <si>
    <t>st.pionirka</t>
  </si>
  <si>
    <t>ml.pionir</t>
  </si>
  <si>
    <r>
      <t>1,7191</t>
    </r>
    <r>
      <rPr>
        <b/>
        <sz val="8"/>
        <color indexed="10"/>
        <rFont val="Arial"/>
        <family val="2"/>
      </rPr>
      <t>+1</t>
    </r>
  </si>
  <si>
    <t>Trivanović Leontije</t>
  </si>
  <si>
    <t>Šabac</t>
  </si>
  <si>
    <t>Sekulić Mihajlo</t>
  </si>
  <si>
    <t>Pančevo</t>
  </si>
  <si>
    <t>Pernjaković Ivan</t>
  </si>
  <si>
    <t>Prodanović Nikola</t>
  </si>
  <si>
    <t>Niš-Gramont</t>
  </si>
  <si>
    <t>Tošić Miroljub</t>
  </si>
  <si>
    <t>Naisus</t>
  </si>
  <si>
    <t>Milenković Žarko</t>
  </si>
  <si>
    <t>Bojat Miloš</t>
  </si>
  <si>
    <t>Tasić Ivan</t>
  </si>
  <si>
    <t>Bekić Predrag</t>
  </si>
  <si>
    <t>Karafilipović Dragan</t>
  </si>
  <si>
    <t>Vujić Milovan</t>
  </si>
  <si>
    <t>Mišković Vladeta</t>
  </si>
  <si>
    <t>Špehar Ivica</t>
  </si>
  <si>
    <t>Petrović Miodrag</t>
  </si>
  <si>
    <t>Đuričić Ivan</t>
  </si>
  <si>
    <t>Šošić Darko</t>
  </si>
  <si>
    <t>Petrović Zoran</t>
  </si>
  <si>
    <t>Nedeljković Igor</t>
  </si>
  <si>
    <t>Birđan Marsel</t>
  </si>
  <si>
    <t>Vršac</t>
  </si>
  <si>
    <t>Bakota Nebojša</t>
  </si>
  <si>
    <t>Uskoković Igor</t>
  </si>
  <si>
    <t>Mioković Danilo</t>
  </si>
  <si>
    <t>Matić Slobodan</t>
  </si>
  <si>
    <t>Ilić Slavoljub</t>
  </si>
  <si>
    <t>Novković Niki</t>
  </si>
  <si>
    <t>Branković Zoran</t>
  </si>
  <si>
    <t>NS2002</t>
  </si>
  <si>
    <t>Vicković Damir</t>
  </si>
  <si>
    <t>Milojević Branko</t>
  </si>
  <si>
    <t>Srđenović Srđan</t>
  </si>
  <si>
    <t>Šarić Goran</t>
  </si>
  <si>
    <t>Kojić Velimir</t>
  </si>
  <si>
    <t>Savić Tanja</t>
  </si>
  <si>
    <t>Vuković Zora</t>
  </si>
  <si>
    <t>Purešić Svetlana</t>
  </si>
  <si>
    <t>Radošević Srđan</t>
  </si>
  <si>
    <t>Grozdanović Luka</t>
  </si>
  <si>
    <t>Balać Vladimir</t>
  </si>
  <si>
    <t>Dragošev Milan</t>
  </si>
  <si>
    <t>Pantović Đorđe</t>
  </si>
  <si>
    <t>Milenković Nina</t>
  </si>
  <si>
    <t>Popović Milica</t>
  </si>
  <si>
    <t>Stefanović Petar</t>
  </si>
  <si>
    <t>Čolović Jelena</t>
  </si>
  <si>
    <t>Čolović Aleksandar</t>
  </si>
  <si>
    <t>Rašeta Gavrilo</t>
  </si>
  <si>
    <t>Milenković Matija</t>
  </si>
  <si>
    <t>pionir st.</t>
  </si>
  <si>
    <t>pionirka st.</t>
  </si>
  <si>
    <t>pionir ml.</t>
  </si>
  <si>
    <t>pionirka ml.</t>
  </si>
  <si>
    <r>
      <t>1.1934</t>
    </r>
    <r>
      <rPr>
        <b/>
        <sz val="8"/>
        <color indexed="10"/>
        <rFont val="Arial"/>
        <family val="2"/>
      </rPr>
      <t>+1</t>
    </r>
  </si>
  <si>
    <t>SK NAISSUS</t>
  </si>
  <si>
    <t>SK Sabac</t>
  </si>
  <si>
    <t>SK Vrsac</t>
  </si>
  <si>
    <t>SK Odisej</t>
  </si>
  <si>
    <t>SK Kalemegdan</t>
  </si>
  <si>
    <t>SK Naissus</t>
  </si>
  <si>
    <t>Tosic Miroljub</t>
  </si>
  <si>
    <t>Naissus</t>
  </si>
  <si>
    <t>Karafilipovic dragan</t>
  </si>
  <si>
    <t>Petrovic Zoran</t>
  </si>
  <si>
    <t>Nedeljkovic Igor</t>
  </si>
  <si>
    <t>Saric Goran</t>
  </si>
  <si>
    <t>INDOOR 2009</t>
  </si>
  <si>
    <t>Karafilipovic Dragan</t>
  </si>
  <si>
    <t>Andjelkovic Vladimir</t>
  </si>
  <si>
    <t>Pernjakovic Ivan</t>
  </si>
  <si>
    <t>Borovic Milan</t>
  </si>
  <si>
    <t>Kotor (CG)</t>
  </si>
  <si>
    <t>Sosic Darko</t>
  </si>
  <si>
    <t>Farkas Tibor</t>
  </si>
  <si>
    <t>Artemis</t>
  </si>
  <si>
    <t>Mitov Sasa</t>
  </si>
  <si>
    <t>Vetran</t>
  </si>
  <si>
    <t>Uskokovic Igor</t>
  </si>
  <si>
    <t>Uzelac Veselin</t>
  </si>
  <si>
    <t>Djurdjevic Zlatko</t>
  </si>
  <si>
    <t>Miokovic danilo</t>
  </si>
  <si>
    <t>Vukelic Damir</t>
  </si>
  <si>
    <t>Banjaluka (RS)</t>
  </si>
  <si>
    <t xml:space="preserve">Urosevic Ljubisa </t>
  </si>
  <si>
    <t>Sbo Laslo</t>
  </si>
  <si>
    <t>K2005</t>
  </si>
  <si>
    <t>BSk</t>
  </si>
  <si>
    <t>Goran Saric</t>
  </si>
  <si>
    <t>Ziros Sergej</t>
  </si>
  <si>
    <t>Perusic Svetlana</t>
  </si>
  <si>
    <t>Balac Vladimir</t>
  </si>
  <si>
    <t>Sekulic Marko</t>
  </si>
  <si>
    <t>Vedran Maric</t>
  </si>
  <si>
    <t>Banjaluka</t>
  </si>
  <si>
    <t>Target</t>
  </si>
  <si>
    <t>Maravic Slobodan</t>
  </si>
  <si>
    <t>Radosevic Jasmina</t>
  </si>
  <si>
    <t>Micic Aleksandra</t>
  </si>
  <si>
    <t>Tesanovis Strahinja</t>
  </si>
  <si>
    <t>Banjaluka(RS)</t>
  </si>
  <si>
    <t>Cebzban Alen</t>
  </si>
  <si>
    <t>Barzut Gligorije</t>
  </si>
  <si>
    <t>Djurdjevic Nemanja</t>
  </si>
  <si>
    <t>KOMPAUND KADETI</t>
  </si>
  <si>
    <t>drzavni</t>
  </si>
  <si>
    <t>Koljadzinski Filip</t>
  </si>
  <si>
    <t>Kovacevic Petar</t>
  </si>
  <si>
    <t>Maric Fedor</t>
  </si>
  <si>
    <t>Rnic Nikola</t>
  </si>
  <si>
    <t>SRG (HR)</t>
  </si>
  <si>
    <t>Sk Pancevo</t>
  </si>
  <si>
    <t>pionirk ml.</t>
  </si>
  <si>
    <t>pionir .st</t>
  </si>
  <si>
    <t>pionir.ml</t>
  </si>
  <si>
    <t>SK VETERAN</t>
  </si>
  <si>
    <t>SK TARGET</t>
  </si>
  <si>
    <t>SK K-2005</t>
  </si>
  <si>
    <t>SK ARTEMIS</t>
  </si>
  <si>
    <t>SK  KALEMEGDAN</t>
  </si>
  <si>
    <r>
      <t>1.1308</t>
    </r>
    <r>
      <rPr>
        <b/>
        <sz val="8"/>
        <color indexed="10"/>
        <rFont val="Arial"/>
        <family val="2"/>
      </rPr>
      <t>+1</t>
    </r>
  </si>
  <si>
    <t>SK-2005</t>
  </si>
  <si>
    <t>Pa-Vrsac</t>
  </si>
  <si>
    <t>Djurdjev Zlatko</t>
  </si>
  <si>
    <t>.</t>
  </si>
  <si>
    <t>REKORDI U SEZONI 2009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</si>
</sst>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"/>
    <numFmt numFmtId="165" formatCode="[$€-2]\ #,##0.00_);[Red]\([$€-2]\ #,##0.00\)"/>
    <numFmt numFmtId="166" formatCode="[$-81A]d\.\ mmmm\ yyyy"/>
    <numFmt numFmtId="167" formatCode="mmm/yyyy"/>
    <numFmt numFmtId="168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164" fontId="9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/>
    </xf>
    <xf numFmtId="44" fontId="1" fillId="0" borderId="0" xfId="17" applyFont="1" applyFill="1" applyBorder="1" applyAlignment="1">
      <alignment vertical="center"/>
    </xf>
    <xf numFmtId="44" fontId="1" fillId="0" borderId="0" xfId="17" applyFont="1" applyFill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7"/>
  <sheetViews>
    <sheetView tabSelected="1" workbookViewId="0" topLeftCell="A1">
      <selection activeCell="B2" sqref="B2:O3"/>
    </sheetView>
  </sheetViews>
  <sheetFormatPr defaultColWidth="9.140625" defaultRowHeight="12.75"/>
  <cols>
    <col min="1" max="1" width="2.8515625" style="5" customWidth="1"/>
    <col min="2" max="2" width="10.140625" style="5" customWidth="1"/>
    <col min="3" max="3" width="11.8515625" style="5" customWidth="1"/>
    <col min="4" max="4" width="10.00390625" style="26" customWidth="1"/>
    <col min="5" max="5" width="12.28125" style="26" customWidth="1"/>
    <col min="6" max="6" width="9.8515625" style="26" customWidth="1"/>
    <col min="7" max="7" width="2.8515625" style="26" customWidth="1"/>
    <col min="8" max="8" width="8.7109375" style="26" customWidth="1"/>
    <col min="9" max="9" width="12.28125" style="26" customWidth="1"/>
    <col min="10" max="10" width="9.00390625" style="26" customWidth="1"/>
    <col min="11" max="14" width="7.140625" style="26" customWidth="1"/>
    <col min="15" max="15" width="8.57421875" style="5" customWidth="1"/>
    <col min="16" max="16384" width="9.140625" style="5" customWidth="1"/>
  </cols>
  <sheetData>
    <row r="1" ht="12.75">
      <c r="A1" s="5" t="s">
        <v>383</v>
      </c>
    </row>
    <row r="2" spans="2:15" ht="12.75">
      <c r="B2" s="81" t="s">
        <v>164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15" ht="12.7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ht="14.25" customHeight="1"/>
    <row r="5" spans="4:15" ht="14.25" customHeight="1">
      <c r="D5" s="82" t="s">
        <v>83</v>
      </c>
      <c r="E5" s="82"/>
      <c r="F5" s="82"/>
      <c r="G5" s="4"/>
      <c r="H5" s="82" t="s">
        <v>165</v>
      </c>
      <c r="I5" s="82"/>
      <c r="J5" s="82"/>
      <c r="K5" s="82"/>
      <c r="L5" s="82"/>
      <c r="M5" s="82"/>
      <c r="N5" s="82"/>
      <c r="O5" s="82"/>
    </row>
    <row r="6" spans="4:15" ht="14.25" customHeight="1">
      <c r="D6" s="82"/>
      <c r="E6" s="82"/>
      <c r="F6" s="82"/>
      <c r="G6" s="4"/>
      <c r="H6" s="82"/>
      <c r="I6" s="82"/>
      <c r="J6" s="82"/>
      <c r="K6" s="82"/>
      <c r="L6" s="82"/>
      <c r="M6" s="82"/>
      <c r="N6" s="82"/>
      <c r="O6" s="82"/>
    </row>
    <row r="7" spans="2:15" s="28" customFormat="1" ht="14.25" customHeight="1">
      <c r="B7" s="79"/>
      <c r="C7" s="80"/>
      <c r="D7" s="27" t="s">
        <v>166</v>
      </c>
      <c r="E7" s="27" t="s">
        <v>167</v>
      </c>
      <c r="F7" s="27" t="s">
        <v>168</v>
      </c>
      <c r="G7" s="4"/>
      <c r="H7" s="27" t="s">
        <v>169</v>
      </c>
      <c r="I7" s="27" t="s">
        <v>167</v>
      </c>
      <c r="J7" s="27" t="s">
        <v>170</v>
      </c>
      <c r="K7" s="27" t="s">
        <v>171</v>
      </c>
      <c r="L7" s="27" t="s">
        <v>172</v>
      </c>
      <c r="M7" s="27" t="s">
        <v>173</v>
      </c>
      <c r="N7" s="27" t="s">
        <v>174</v>
      </c>
      <c r="O7" s="29" t="s">
        <v>175</v>
      </c>
    </row>
    <row r="8" spans="2:15" ht="14.25" customHeight="1">
      <c r="B8" s="23" t="s">
        <v>176</v>
      </c>
      <c r="C8" s="24" t="s">
        <v>177</v>
      </c>
      <c r="D8" s="25">
        <v>588</v>
      </c>
      <c r="E8" s="25">
        <v>119</v>
      </c>
      <c r="F8" s="25">
        <v>583</v>
      </c>
      <c r="G8" s="30"/>
      <c r="H8" s="25">
        <v>698</v>
      </c>
      <c r="I8" s="25">
        <v>119</v>
      </c>
      <c r="J8" s="25">
        <v>1380</v>
      </c>
      <c r="K8" s="25">
        <v>333</v>
      </c>
      <c r="L8" s="25">
        <v>344</v>
      </c>
      <c r="M8" s="25">
        <v>350</v>
      </c>
      <c r="N8" s="25">
        <v>359</v>
      </c>
      <c r="O8" s="25">
        <v>893</v>
      </c>
    </row>
    <row r="9" spans="2:15" ht="14.25" customHeight="1">
      <c r="B9" s="23" t="s">
        <v>178</v>
      </c>
      <c r="C9" s="24" t="s">
        <v>177</v>
      </c>
      <c r="D9" s="25">
        <v>576</v>
      </c>
      <c r="E9" s="25">
        <v>117</v>
      </c>
      <c r="F9" s="25">
        <v>571</v>
      </c>
      <c r="G9" s="30"/>
      <c r="H9" s="25">
        <v>625</v>
      </c>
      <c r="I9" s="25">
        <v>109</v>
      </c>
      <c r="J9" s="25">
        <v>1239</v>
      </c>
      <c r="K9" s="25">
        <v>286</v>
      </c>
      <c r="L9" s="25">
        <v>323</v>
      </c>
      <c r="M9" s="25">
        <v>315</v>
      </c>
      <c r="N9" s="25">
        <v>347</v>
      </c>
      <c r="O9" s="25">
        <v>825</v>
      </c>
    </row>
    <row r="10" spans="2:15" ht="14.25" customHeight="1">
      <c r="B10" s="23" t="s">
        <v>176</v>
      </c>
      <c r="C10" s="24" t="s">
        <v>179</v>
      </c>
      <c r="D10" s="25">
        <v>508</v>
      </c>
      <c r="E10" s="25"/>
      <c r="F10" s="25">
        <v>490</v>
      </c>
      <c r="G10" s="30"/>
      <c r="H10" s="25">
        <v>499</v>
      </c>
      <c r="I10" s="25"/>
      <c r="J10" s="25">
        <v>1189</v>
      </c>
      <c r="K10" s="25">
        <v>272</v>
      </c>
      <c r="L10" s="25">
        <v>301</v>
      </c>
      <c r="M10" s="25">
        <v>279</v>
      </c>
      <c r="N10" s="25">
        <v>337</v>
      </c>
      <c r="O10" s="25"/>
    </row>
    <row r="11" spans="2:15" ht="14.25" customHeight="1">
      <c r="B11" s="23" t="s">
        <v>178</v>
      </c>
      <c r="C11" s="24" t="s">
        <v>179</v>
      </c>
      <c r="D11" s="25">
        <v>561</v>
      </c>
      <c r="E11" s="25"/>
      <c r="F11" s="25"/>
      <c r="G11" s="30"/>
      <c r="H11" s="25">
        <v>508</v>
      </c>
      <c r="I11" s="25"/>
      <c r="J11" s="25">
        <v>907</v>
      </c>
      <c r="K11" s="25">
        <v>173</v>
      </c>
      <c r="L11" s="25">
        <v>229</v>
      </c>
      <c r="M11" s="25">
        <v>223</v>
      </c>
      <c r="N11" s="25">
        <v>310</v>
      </c>
      <c r="O11" s="25">
        <v>570</v>
      </c>
    </row>
    <row r="12" spans="2:15" ht="14.25" customHeight="1">
      <c r="B12" s="8"/>
      <c r="C12" s="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</row>
    <row r="13" spans="2:15" s="28" customFormat="1" ht="14.25" customHeight="1">
      <c r="B13" s="79"/>
      <c r="C13" s="80"/>
      <c r="D13" s="27" t="s">
        <v>166</v>
      </c>
      <c r="E13" s="27" t="s">
        <v>167</v>
      </c>
      <c r="F13" s="27" t="s">
        <v>168</v>
      </c>
      <c r="G13" s="31"/>
      <c r="H13" s="27" t="s">
        <v>169</v>
      </c>
      <c r="I13" s="27" t="s">
        <v>167</v>
      </c>
      <c r="J13" s="27" t="s">
        <v>170</v>
      </c>
      <c r="K13" s="27" t="s">
        <v>172</v>
      </c>
      <c r="L13" s="27" t="s">
        <v>180</v>
      </c>
      <c r="M13" s="27" t="s">
        <v>173</v>
      </c>
      <c r="N13" s="27" t="s">
        <v>174</v>
      </c>
      <c r="O13" s="29" t="s">
        <v>175</v>
      </c>
    </row>
    <row r="14" spans="2:15" ht="14.25" customHeight="1">
      <c r="B14" s="23" t="s">
        <v>176</v>
      </c>
      <c r="C14" s="24" t="s">
        <v>181</v>
      </c>
      <c r="D14" s="25">
        <v>549</v>
      </c>
      <c r="E14" s="25">
        <v>108</v>
      </c>
      <c r="F14" s="25"/>
      <c r="G14" s="33"/>
      <c r="H14" s="25">
        <v>637</v>
      </c>
      <c r="I14" s="25"/>
      <c r="J14" s="25">
        <v>1297</v>
      </c>
      <c r="K14" s="25">
        <v>319</v>
      </c>
      <c r="L14" s="25">
        <v>324</v>
      </c>
      <c r="M14" s="25">
        <v>315</v>
      </c>
      <c r="N14" s="25">
        <v>344</v>
      </c>
      <c r="O14" s="25">
        <v>806</v>
      </c>
    </row>
    <row r="15" spans="2:15" ht="14.25" customHeight="1">
      <c r="B15" s="23" t="s">
        <v>178</v>
      </c>
      <c r="C15" s="24" t="s">
        <v>181</v>
      </c>
      <c r="D15" s="25">
        <v>551</v>
      </c>
      <c r="E15" s="25">
        <v>109</v>
      </c>
      <c r="F15" s="25">
        <v>523</v>
      </c>
      <c r="G15" s="33"/>
      <c r="H15" s="25">
        <v>567</v>
      </c>
      <c r="I15" s="25"/>
      <c r="J15" s="25">
        <v>1173</v>
      </c>
      <c r="K15" s="25">
        <v>278</v>
      </c>
      <c r="L15" s="25">
        <v>298</v>
      </c>
      <c r="M15" s="25">
        <v>288</v>
      </c>
      <c r="N15" s="25">
        <v>322</v>
      </c>
      <c r="O15" s="25">
        <v>774</v>
      </c>
    </row>
    <row r="16" spans="2:15" ht="14.25" customHeight="1">
      <c r="B16" s="23" t="s">
        <v>176</v>
      </c>
      <c r="C16" s="24" t="s">
        <v>182</v>
      </c>
      <c r="D16" s="25"/>
      <c r="E16" s="25"/>
      <c r="F16" s="25"/>
      <c r="G16" s="33"/>
      <c r="H16" s="25"/>
      <c r="I16" s="25"/>
      <c r="J16" s="25"/>
      <c r="K16" s="25"/>
      <c r="L16" s="25"/>
      <c r="M16" s="25"/>
      <c r="N16" s="25"/>
      <c r="O16" s="25"/>
    </row>
    <row r="17" spans="2:15" ht="14.25" customHeight="1">
      <c r="B17" s="23" t="s">
        <v>178</v>
      </c>
      <c r="C17" s="24" t="s">
        <v>182</v>
      </c>
      <c r="D17" s="25">
        <v>546</v>
      </c>
      <c r="E17" s="25"/>
      <c r="F17" s="25"/>
      <c r="G17" s="33"/>
      <c r="H17" s="25">
        <v>449</v>
      </c>
      <c r="I17" s="25"/>
      <c r="J17" s="25">
        <v>1047</v>
      </c>
      <c r="K17" s="25">
        <v>234</v>
      </c>
      <c r="L17" s="25">
        <v>264</v>
      </c>
      <c r="M17" s="25">
        <v>250</v>
      </c>
      <c r="N17" s="25">
        <v>316</v>
      </c>
      <c r="O17" s="25"/>
    </row>
    <row r="18" spans="4:15" ht="14.25" customHeight="1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4:15" ht="14.25" customHeight="1">
      <c r="D19" s="27" t="s">
        <v>166</v>
      </c>
      <c r="E19" s="27" t="s">
        <v>167</v>
      </c>
      <c r="F19" s="27" t="s">
        <v>168</v>
      </c>
      <c r="G19" s="31"/>
      <c r="H19" s="27" t="s">
        <v>183</v>
      </c>
      <c r="I19" s="27" t="s">
        <v>167</v>
      </c>
      <c r="J19" s="27" t="s">
        <v>170</v>
      </c>
      <c r="K19" s="27" t="s">
        <v>172</v>
      </c>
      <c r="L19" s="27" t="s">
        <v>180</v>
      </c>
      <c r="M19" s="27" t="s">
        <v>173</v>
      </c>
      <c r="N19" s="27" t="s">
        <v>174</v>
      </c>
      <c r="O19" s="29" t="s">
        <v>175</v>
      </c>
    </row>
    <row r="20" spans="2:15" ht="14.25" customHeight="1">
      <c r="B20" s="23" t="s">
        <v>176</v>
      </c>
      <c r="C20" s="24" t="s">
        <v>184</v>
      </c>
      <c r="D20" s="25">
        <v>547</v>
      </c>
      <c r="E20" s="25"/>
      <c r="F20" s="25"/>
      <c r="G20" s="33"/>
      <c r="H20" s="25"/>
      <c r="I20" s="25"/>
      <c r="J20" s="25"/>
      <c r="K20" s="25"/>
      <c r="L20" s="25"/>
      <c r="M20" s="25"/>
      <c r="N20" s="25"/>
      <c r="O20" s="25"/>
    </row>
    <row r="21" spans="2:15" ht="14.25" customHeight="1">
      <c r="B21" s="23" t="s">
        <v>178</v>
      </c>
      <c r="C21" s="24" t="s">
        <v>184</v>
      </c>
      <c r="D21" s="25">
        <v>560</v>
      </c>
      <c r="E21" s="25">
        <v>117</v>
      </c>
      <c r="F21" s="25"/>
      <c r="G21" s="33"/>
      <c r="H21" s="25">
        <v>618</v>
      </c>
      <c r="I21" s="25">
        <v>105</v>
      </c>
      <c r="J21" s="25">
        <v>1294</v>
      </c>
      <c r="K21" s="25">
        <v>313</v>
      </c>
      <c r="L21" s="25">
        <v>320</v>
      </c>
      <c r="M21" s="25">
        <v>317</v>
      </c>
      <c r="N21" s="25">
        <v>344</v>
      </c>
      <c r="O21" s="25">
        <v>795</v>
      </c>
    </row>
    <row r="22" spans="4:15" ht="14.25" customHeigh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ht="14.25" customHeight="1">
      <c r="B23" s="34"/>
      <c r="C23" s="35"/>
      <c r="D23" s="27" t="s">
        <v>166</v>
      </c>
      <c r="E23" s="27" t="s">
        <v>167</v>
      </c>
      <c r="F23" s="27" t="s">
        <v>168</v>
      </c>
      <c r="G23" s="31"/>
      <c r="H23" s="27" t="s">
        <v>183</v>
      </c>
      <c r="I23" s="27" t="s">
        <v>167</v>
      </c>
      <c r="J23" s="27" t="s">
        <v>170</v>
      </c>
      <c r="K23" s="27" t="s">
        <v>180</v>
      </c>
      <c r="L23" s="27" t="s">
        <v>173</v>
      </c>
      <c r="M23" s="27" t="s">
        <v>185</v>
      </c>
      <c r="N23" s="27" t="s">
        <v>174</v>
      </c>
      <c r="O23" s="29" t="s">
        <v>175</v>
      </c>
    </row>
    <row r="24" spans="1:15" ht="14.25" customHeight="1">
      <c r="A24" s="36"/>
      <c r="B24" s="37" t="s">
        <v>176</v>
      </c>
      <c r="C24" s="24" t="s">
        <v>186</v>
      </c>
      <c r="D24" s="25"/>
      <c r="E24" s="25"/>
      <c r="F24" s="38"/>
      <c r="G24" s="33"/>
      <c r="H24" s="25"/>
      <c r="I24" s="25"/>
      <c r="J24" s="25"/>
      <c r="K24" s="25"/>
      <c r="L24" s="25"/>
      <c r="M24" s="25"/>
      <c r="N24" s="25"/>
      <c r="O24" s="38"/>
    </row>
    <row r="25" spans="1:15" ht="14.25" customHeight="1">
      <c r="A25" s="36"/>
      <c r="B25" s="37" t="s">
        <v>178</v>
      </c>
      <c r="C25" s="24" t="s">
        <v>186</v>
      </c>
      <c r="D25" s="25">
        <v>414</v>
      </c>
      <c r="E25" s="25"/>
      <c r="F25" s="38"/>
      <c r="G25" s="33"/>
      <c r="H25" s="25"/>
      <c r="I25" s="25"/>
      <c r="J25" s="25"/>
      <c r="K25" s="25"/>
      <c r="L25" s="25"/>
      <c r="M25" s="25"/>
      <c r="N25" s="25"/>
      <c r="O25" s="38"/>
    </row>
    <row r="26" ht="14.25" customHeight="1"/>
    <row r="27" spans="4:15" ht="14.25" customHeight="1">
      <c r="D27" s="39" t="s">
        <v>166</v>
      </c>
      <c r="E27" s="39" t="s">
        <v>167</v>
      </c>
      <c r="F27" s="39" t="s">
        <v>168</v>
      </c>
      <c r="H27" s="27" t="s">
        <v>187</v>
      </c>
      <c r="I27" s="27" t="s">
        <v>167</v>
      </c>
      <c r="J27" s="27" t="s">
        <v>170</v>
      </c>
      <c r="K27" s="27" t="s">
        <v>173</v>
      </c>
      <c r="L27" s="27" t="s">
        <v>185</v>
      </c>
      <c r="M27" s="27" t="s">
        <v>188</v>
      </c>
      <c r="N27" s="27" t="s">
        <v>189</v>
      </c>
      <c r="O27" s="29" t="s">
        <v>175</v>
      </c>
    </row>
    <row r="28" spans="2:15" ht="14.25" customHeight="1">
      <c r="B28" s="23" t="s">
        <v>176</v>
      </c>
      <c r="C28" s="24" t="s">
        <v>190</v>
      </c>
      <c r="D28" s="25">
        <v>504</v>
      </c>
      <c r="E28" s="40"/>
      <c r="F28" s="40"/>
      <c r="H28" s="25">
        <v>599</v>
      </c>
      <c r="I28" s="25"/>
      <c r="J28" s="25"/>
      <c r="K28" s="25"/>
      <c r="L28" s="25"/>
      <c r="M28" s="25"/>
      <c r="N28" s="25"/>
      <c r="O28" s="38"/>
    </row>
    <row r="29" spans="2:15" ht="14.25" customHeight="1">
      <c r="B29" s="23" t="s">
        <v>178</v>
      </c>
      <c r="C29" s="24" t="s">
        <v>190</v>
      </c>
      <c r="D29" s="25">
        <v>545</v>
      </c>
      <c r="E29" s="40"/>
      <c r="F29" s="40"/>
      <c r="H29" s="25">
        <v>370</v>
      </c>
      <c r="I29" s="25"/>
      <c r="J29" s="25"/>
      <c r="K29" s="25"/>
      <c r="L29" s="25"/>
      <c r="M29" s="25"/>
      <c r="N29" s="25"/>
      <c r="O29" s="38"/>
    </row>
    <row r="30" spans="2:15" ht="14.25" customHeight="1">
      <c r="B30" s="23" t="s">
        <v>176</v>
      </c>
      <c r="C30" s="24" t="s">
        <v>191</v>
      </c>
      <c r="D30" s="25"/>
      <c r="E30" s="40"/>
      <c r="F30" s="40"/>
      <c r="H30" s="25"/>
      <c r="I30" s="25"/>
      <c r="J30" s="25"/>
      <c r="K30" s="25"/>
      <c r="L30" s="25"/>
      <c r="M30" s="25"/>
      <c r="N30" s="25"/>
      <c r="O30" s="38"/>
    </row>
    <row r="31" spans="2:15" ht="14.25" customHeight="1">
      <c r="B31" s="23" t="s">
        <v>178</v>
      </c>
      <c r="C31" s="24" t="s">
        <v>191</v>
      </c>
      <c r="D31" s="25">
        <v>478</v>
      </c>
      <c r="E31" s="40"/>
      <c r="F31" s="40"/>
      <c r="H31" s="25">
        <v>573</v>
      </c>
      <c r="I31" s="25"/>
      <c r="J31" s="25">
        <v>1157</v>
      </c>
      <c r="K31" s="25">
        <v>279</v>
      </c>
      <c r="L31" s="25">
        <v>288</v>
      </c>
      <c r="M31" s="25">
        <v>286</v>
      </c>
      <c r="N31" s="25">
        <v>304</v>
      </c>
      <c r="O31" s="38"/>
    </row>
    <row r="32" spans="1:15" ht="14.25" customHeight="1">
      <c r="A32" s="8"/>
      <c r="B32" s="41"/>
      <c r="C32" s="41"/>
      <c r="D32" s="42"/>
      <c r="E32" s="43"/>
      <c r="F32" s="43"/>
      <c r="G32" s="2"/>
      <c r="H32" s="42"/>
      <c r="I32" s="42"/>
      <c r="J32" s="42"/>
      <c r="K32" s="42"/>
      <c r="L32" s="42"/>
      <c r="M32" s="42"/>
      <c r="N32" s="42"/>
      <c r="O32" s="44"/>
    </row>
    <row r="33" spans="1:15" ht="14.25" customHeight="1">
      <c r="A33" s="8"/>
      <c r="B33" s="34"/>
      <c r="C33" s="34"/>
      <c r="D33" s="39" t="s">
        <v>166</v>
      </c>
      <c r="E33" s="39" t="s">
        <v>167</v>
      </c>
      <c r="F33" s="39" t="s">
        <v>168</v>
      </c>
      <c r="H33" s="27" t="s">
        <v>192</v>
      </c>
      <c r="I33" s="27" t="s">
        <v>167</v>
      </c>
      <c r="J33" s="27" t="s">
        <v>170</v>
      </c>
      <c r="K33" s="27" t="s">
        <v>174</v>
      </c>
      <c r="L33" s="27" t="s">
        <v>193</v>
      </c>
      <c r="M33" s="27" t="s">
        <v>189</v>
      </c>
      <c r="N33" s="27" t="s">
        <v>194</v>
      </c>
      <c r="O33" s="29" t="s">
        <v>175</v>
      </c>
    </row>
    <row r="34" spans="2:15" ht="14.25" customHeight="1">
      <c r="B34" s="23" t="s">
        <v>176</v>
      </c>
      <c r="C34" s="24" t="s">
        <v>195</v>
      </c>
      <c r="D34" s="25"/>
      <c r="E34" s="40"/>
      <c r="F34" s="40"/>
      <c r="H34" s="25"/>
      <c r="I34" s="25"/>
      <c r="J34" s="25"/>
      <c r="K34" s="25"/>
      <c r="L34" s="25"/>
      <c r="M34" s="25"/>
      <c r="N34" s="25"/>
      <c r="O34" s="38"/>
    </row>
    <row r="35" spans="2:15" ht="14.25" customHeight="1">
      <c r="B35" s="23" t="s">
        <v>178</v>
      </c>
      <c r="C35" s="24" t="s">
        <v>195</v>
      </c>
      <c r="D35" s="25">
        <v>310</v>
      </c>
      <c r="E35" s="40"/>
      <c r="F35" s="40"/>
      <c r="H35" s="25"/>
      <c r="I35" s="25"/>
      <c r="J35" s="25">
        <v>837</v>
      </c>
      <c r="K35" s="25">
        <v>203</v>
      </c>
      <c r="L35" s="25">
        <v>192</v>
      </c>
      <c r="M35" s="25">
        <v>169</v>
      </c>
      <c r="N35" s="25">
        <v>273</v>
      </c>
      <c r="O35" s="38"/>
    </row>
    <row r="36" spans="2:15" ht="14.25" customHeight="1">
      <c r="B36" s="23" t="s">
        <v>176</v>
      </c>
      <c r="C36" s="24" t="s">
        <v>196</v>
      </c>
      <c r="D36" s="25"/>
      <c r="E36" s="40"/>
      <c r="F36" s="40"/>
      <c r="H36" s="25"/>
      <c r="I36" s="25"/>
      <c r="J36" s="25"/>
      <c r="K36" s="25"/>
      <c r="L36" s="25"/>
      <c r="M36" s="25"/>
      <c r="N36" s="25"/>
      <c r="O36" s="38"/>
    </row>
    <row r="37" spans="2:15" ht="14.25" customHeight="1">
      <c r="B37" s="23" t="s">
        <v>178</v>
      </c>
      <c r="C37" s="24" t="s">
        <v>196</v>
      </c>
      <c r="D37" s="25">
        <v>308</v>
      </c>
      <c r="E37" s="40"/>
      <c r="F37" s="40"/>
      <c r="H37" s="25"/>
      <c r="I37" s="25"/>
      <c r="J37" s="25">
        <v>832</v>
      </c>
      <c r="K37" s="25">
        <v>197</v>
      </c>
      <c r="L37" s="25">
        <v>207</v>
      </c>
      <c r="M37" s="25">
        <v>191</v>
      </c>
      <c r="N37" s="25">
        <v>237</v>
      </c>
      <c r="O37" s="38"/>
    </row>
    <row r="38" ht="14.25" customHeight="1"/>
    <row r="39" ht="12.75"/>
  </sheetData>
  <sheetProtection password="D993" sheet="1" objects="1" scenarios="1" selectLockedCells="1" selectUnlockedCells="1"/>
  <mergeCells count="5">
    <mergeCell ref="B13:C13"/>
    <mergeCell ref="B2:O3"/>
    <mergeCell ref="D5:F6"/>
    <mergeCell ref="H5:O6"/>
    <mergeCell ref="B7:C7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E2:L33"/>
  <sheetViews>
    <sheetView workbookViewId="0" topLeftCell="A1">
      <selection activeCell="B1" sqref="B1"/>
    </sheetView>
  </sheetViews>
  <sheetFormatPr defaultColWidth="9.140625" defaultRowHeight="12.75"/>
  <cols>
    <col min="1" max="3" width="2.28125" style="12" customWidth="1"/>
    <col min="4" max="4" width="2.421875" style="12" customWidth="1"/>
    <col min="5" max="5" width="15.140625" style="12" customWidth="1"/>
    <col min="6" max="6" width="12.140625" style="12" customWidth="1"/>
    <col min="7" max="7" width="11.57421875" style="12" customWidth="1"/>
    <col min="8" max="8" width="12.140625" style="12" customWidth="1"/>
    <col min="9" max="9" width="10.28125" style="12" customWidth="1"/>
    <col min="10" max="10" width="8.421875" style="12" customWidth="1"/>
    <col min="11" max="11" width="10.8515625" style="12" customWidth="1"/>
    <col min="12" max="12" width="12.421875" style="12" customWidth="1"/>
    <col min="13" max="55" width="2.421875" style="12" customWidth="1"/>
    <col min="56" max="16384" width="9.140625" style="12" customWidth="1"/>
  </cols>
  <sheetData>
    <row r="2" spans="5:11" ht="12.75">
      <c r="E2" s="11"/>
      <c r="F2" s="84" t="s">
        <v>384</v>
      </c>
      <c r="G2" s="84"/>
      <c r="H2" s="84"/>
      <c r="I2" s="84"/>
      <c r="J2" s="84"/>
      <c r="K2" s="84"/>
    </row>
    <row r="3" spans="6:11" ht="12.75">
      <c r="F3" s="84"/>
      <c r="G3" s="84"/>
      <c r="H3" s="84"/>
      <c r="I3" s="84"/>
      <c r="J3" s="84"/>
      <c r="K3" s="84"/>
    </row>
    <row r="4" spans="7:9" ht="12.75">
      <c r="G4" s="83"/>
      <c r="H4" s="83"/>
      <c r="I4" s="83"/>
    </row>
    <row r="6" spans="5:12" ht="12.75">
      <c r="E6" s="71" t="s">
        <v>0</v>
      </c>
      <c r="F6" s="71" t="s">
        <v>1</v>
      </c>
      <c r="G6" s="71" t="s">
        <v>4</v>
      </c>
      <c r="H6" s="71" t="s">
        <v>5</v>
      </c>
      <c r="I6" s="71" t="s">
        <v>6</v>
      </c>
      <c r="J6" s="71" t="s">
        <v>12</v>
      </c>
      <c r="K6" s="70" t="s">
        <v>197</v>
      </c>
      <c r="L6" s="70" t="s">
        <v>198</v>
      </c>
    </row>
    <row r="7" spans="5:12" ht="12.75">
      <c r="E7" s="71"/>
      <c r="F7" s="71"/>
      <c r="G7" s="71"/>
      <c r="H7" s="71"/>
      <c r="I7" s="71"/>
      <c r="J7" s="71"/>
      <c r="K7" s="70"/>
      <c r="L7" s="70"/>
    </row>
    <row r="8" spans="5:12" ht="12.75">
      <c r="E8" s="72" t="s">
        <v>129</v>
      </c>
      <c r="F8" s="72" t="s">
        <v>107</v>
      </c>
      <c r="G8" s="71" t="s">
        <v>145</v>
      </c>
      <c r="H8" s="74" t="s">
        <v>151</v>
      </c>
      <c r="I8" s="71" t="s">
        <v>199</v>
      </c>
      <c r="J8" s="70">
        <v>561</v>
      </c>
      <c r="K8" s="70" t="s">
        <v>13</v>
      </c>
      <c r="L8" s="75">
        <v>39796</v>
      </c>
    </row>
    <row r="9" spans="5:12" ht="12.75">
      <c r="E9" s="73" t="s">
        <v>133</v>
      </c>
      <c r="F9" s="73" t="s">
        <v>14</v>
      </c>
      <c r="G9" s="71" t="s">
        <v>145</v>
      </c>
      <c r="H9" s="74" t="s">
        <v>149</v>
      </c>
      <c r="I9" s="71" t="s">
        <v>199</v>
      </c>
      <c r="J9" s="70">
        <v>456</v>
      </c>
      <c r="K9" s="70" t="s">
        <v>13</v>
      </c>
      <c r="L9" s="75">
        <v>39796</v>
      </c>
    </row>
    <row r="10" spans="5:12" ht="12.75">
      <c r="E10" s="73" t="s">
        <v>135</v>
      </c>
      <c r="F10" s="73" t="s">
        <v>69</v>
      </c>
      <c r="G10" s="71" t="s">
        <v>145</v>
      </c>
      <c r="H10" s="74" t="s">
        <v>144</v>
      </c>
      <c r="I10" s="71" t="s">
        <v>199</v>
      </c>
      <c r="J10" s="70">
        <v>230</v>
      </c>
      <c r="K10" s="70" t="s">
        <v>13</v>
      </c>
      <c r="L10" s="75">
        <v>39796</v>
      </c>
    </row>
    <row r="11" spans="5:12" ht="12.75">
      <c r="E11" s="73" t="s">
        <v>246</v>
      </c>
      <c r="F11" s="73" t="s">
        <v>14</v>
      </c>
      <c r="G11" s="71" t="s">
        <v>145</v>
      </c>
      <c r="H11" s="74" t="s">
        <v>250</v>
      </c>
      <c r="I11" s="71" t="s">
        <v>199</v>
      </c>
      <c r="J11" s="70">
        <v>308</v>
      </c>
      <c r="K11" s="70" t="s">
        <v>105</v>
      </c>
      <c r="L11" s="75">
        <v>39465</v>
      </c>
    </row>
    <row r="12" spans="5:12" ht="12.75">
      <c r="E12" s="73" t="s">
        <v>133</v>
      </c>
      <c r="F12" s="73" t="s">
        <v>14</v>
      </c>
      <c r="G12" s="71" t="s">
        <v>145</v>
      </c>
      <c r="H12" s="74" t="s">
        <v>149</v>
      </c>
      <c r="I12" s="71" t="s">
        <v>199</v>
      </c>
      <c r="J12" s="70">
        <v>478</v>
      </c>
      <c r="K12" s="70" t="s">
        <v>14</v>
      </c>
      <c r="L12" s="75">
        <v>39852</v>
      </c>
    </row>
    <row r="13" spans="5:12" ht="12.75">
      <c r="E13" s="73" t="s">
        <v>135</v>
      </c>
      <c r="F13" s="73" t="s">
        <v>69</v>
      </c>
      <c r="G13" s="71" t="s">
        <v>145</v>
      </c>
      <c r="H13" s="74" t="s">
        <v>144</v>
      </c>
      <c r="I13" s="71" t="s">
        <v>199</v>
      </c>
      <c r="J13" s="70">
        <v>310</v>
      </c>
      <c r="K13" s="70" t="s">
        <v>70</v>
      </c>
      <c r="L13" s="75">
        <v>39866</v>
      </c>
    </row>
    <row r="14" spans="5:12" ht="12.75">
      <c r="E14" s="73"/>
      <c r="F14" s="73"/>
      <c r="G14" s="71"/>
      <c r="H14" s="74"/>
      <c r="I14" s="71"/>
      <c r="J14" s="70"/>
      <c r="K14" s="70"/>
      <c r="L14" s="75"/>
    </row>
    <row r="15" spans="5:12" ht="12.75">
      <c r="E15" s="73"/>
      <c r="F15" s="73"/>
      <c r="G15" s="71"/>
      <c r="H15" s="74"/>
      <c r="I15" s="71"/>
      <c r="J15" s="70"/>
      <c r="K15" s="70"/>
      <c r="L15" s="75"/>
    </row>
    <row r="16" spans="5:12" ht="12.75">
      <c r="E16" s="73"/>
      <c r="F16" s="73"/>
      <c r="G16" s="71"/>
      <c r="H16" s="74"/>
      <c r="I16" s="71"/>
      <c r="J16" s="70"/>
      <c r="K16" s="70"/>
      <c r="L16" s="75"/>
    </row>
    <row r="17" spans="5:12" ht="12.75">
      <c r="E17" s="73"/>
      <c r="F17" s="73"/>
      <c r="G17" s="71"/>
      <c r="H17" s="74"/>
      <c r="I17" s="71"/>
      <c r="J17" s="70"/>
      <c r="K17" s="70"/>
      <c r="L17" s="75"/>
    </row>
    <row r="18" spans="5:12" ht="12.75">
      <c r="E18" s="73"/>
      <c r="F18" s="73"/>
      <c r="G18" s="71"/>
      <c r="H18" s="74"/>
      <c r="I18" s="71"/>
      <c r="J18" s="70"/>
      <c r="K18" s="70"/>
      <c r="L18" s="75"/>
    </row>
    <row r="19" spans="5:12" ht="12.75">
      <c r="E19" s="73"/>
      <c r="F19" s="73"/>
      <c r="G19" s="71"/>
      <c r="H19" s="74"/>
      <c r="I19" s="71"/>
      <c r="J19" s="70"/>
      <c r="K19" s="70"/>
      <c r="L19" s="75"/>
    </row>
    <row r="20" spans="5:12" ht="12.75">
      <c r="E20" s="73"/>
      <c r="F20" s="73"/>
      <c r="G20" s="71"/>
      <c r="H20" s="74"/>
      <c r="I20" s="71"/>
      <c r="J20" s="70"/>
      <c r="K20" s="70"/>
      <c r="L20" s="75"/>
    </row>
    <row r="21" spans="5:12" ht="12.75">
      <c r="E21" s="73"/>
      <c r="F21" s="73"/>
      <c r="G21" s="71"/>
      <c r="H21" s="74"/>
      <c r="I21" s="71"/>
      <c r="J21" s="70"/>
      <c r="K21" s="70"/>
      <c r="L21" s="75"/>
    </row>
    <row r="22" spans="5:12" ht="12.75">
      <c r="E22" s="73"/>
      <c r="F22" s="73"/>
      <c r="G22" s="71"/>
      <c r="H22" s="74"/>
      <c r="I22" s="71"/>
      <c r="J22" s="70"/>
      <c r="K22" s="70"/>
      <c r="L22" s="75"/>
    </row>
    <row r="23" spans="5:12" ht="12.75">
      <c r="E23" s="73"/>
      <c r="F23" s="73"/>
      <c r="G23" s="71"/>
      <c r="H23" s="74"/>
      <c r="I23" s="71"/>
      <c r="J23" s="70"/>
      <c r="K23" s="70"/>
      <c r="L23" s="75"/>
    </row>
    <row r="24" spans="5:12" ht="12.75">
      <c r="E24" s="73"/>
      <c r="F24" s="73"/>
      <c r="G24" s="71"/>
      <c r="H24" s="74"/>
      <c r="I24" s="71"/>
      <c r="J24" s="70"/>
      <c r="K24" s="70"/>
      <c r="L24" s="75"/>
    </row>
    <row r="25" spans="5:12" ht="12.75">
      <c r="E25" s="73"/>
      <c r="F25" s="73"/>
      <c r="G25" s="71"/>
      <c r="H25" s="74"/>
      <c r="I25" s="71"/>
      <c r="J25" s="70"/>
      <c r="K25" s="70"/>
      <c r="L25" s="75"/>
    </row>
    <row r="26" spans="5:12" ht="12.75">
      <c r="E26" s="73"/>
      <c r="F26" s="73"/>
      <c r="G26" s="71"/>
      <c r="H26" s="74"/>
      <c r="I26" s="71"/>
      <c r="J26" s="70"/>
      <c r="K26" s="70"/>
      <c r="L26" s="75"/>
    </row>
    <row r="27" spans="5:12" ht="12.75">
      <c r="E27" s="73"/>
      <c r="F27" s="73"/>
      <c r="G27" s="71"/>
      <c r="H27" s="74"/>
      <c r="I27" s="71"/>
      <c r="J27" s="70"/>
      <c r="K27" s="70"/>
      <c r="L27" s="75"/>
    </row>
    <row r="28" spans="5:12" ht="12.75">
      <c r="E28" s="73"/>
      <c r="F28" s="73"/>
      <c r="G28" s="71"/>
      <c r="H28" s="74"/>
      <c r="I28" s="71"/>
      <c r="J28" s="70"/>
      <c r="K28" s="70"/>
      <c r="L28" s="75"/>
    </row>
    <row r="29" spans="5:12" ht="12.75">
      <c r="E29" s="73"/>
      <c r="F29" s="73"/>
      <c r="G29" s="71"/>
      <c r="H29" s="74"/>
      <c r="I29" s="71"/>
      <c r="J29" s="70"/>
      <c r="K29" s="70"/>
      <c r="L29" s="75"/>
    </row>
    <row r="30" spans="5:12" ht="12.75">
      <c r="E30" s="73"/>
      <c r="F30" s="73"/>
      <c r="G30" s="71"/>
      <c r="H30" s="74"/>
      <c r="I30" s="71"/>
      <c r="J30" s="70"/>
      <c r="K30" s="70"/>
      <c r="L30" s="75"/>
    </row>
    <row r="31" spans="5:12" ht="12.75">
      <c r="E31" s="73"/>
      <c r="F31" s="73"/>
      <c r="G31" s="71"/>
      <c r="H31" s="74"/>
      <c r="I31" s="71"/>
      <c r="J31" s="70"/>
      <c r="K31" s="70"/>
      <c r="L31" s="75"/>
    </row>
    <row r="32" spans="5:12" ht="12.75">
      <c r="E32" s="73"/>
      <c r="F32" s="73"/>
      <c r="G32" s="71"/>
      <c r="H32" s="74"/>
      <c r="I32" s="71"/>
      <c r="J32" s="70"/>
      <c r="K32" s="70"/>
      <c r="L32" s="75"/>
    </row>
    <row r="33" spans="5:12" ht="12.75">
      <c r="E33" s="73"/>
      <c r="F33" s="73"/>
      <c r="G33" s="71"/>
      <c r="H33" s="74"/>
      <c r="I33" s="71"/>
      <c r="J33" s="70"/>
      <c r="K33" s="70"/>
      <c r="L33" s="75"/>
    </row>
  </sheetData>
  <sheetProtection password="D993" sheet="1" objects="1" scenarios="1" selectLockedCells="1" selectUnlockedCells="1"/>
  <mergeCells count="2">
    <mergeCell ref="G4:I4"/>
    <mergeCell ref="F2:K3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A230"/>
  <sheetViews>
    <sheetView workbookViewId="0" topLeftCell="A1">
      <selection activeCell="S2" sqref="S2:AE3"/>
    </sheetView>
  </sheetViews>
  <sheetFormatPr defaultColWidth="9.140625" defaultRowHeight="12" customHeight="1"/>
  <cols>
    <col min="1" max="39" width="2.28125" style="1" customWidth="1"/>
    <col min="40" max="43" width="2.421875" style="1" customWidth="1"/>
    <col min="44" max="16384" width="2.28125" style="1" customWidth="1"/>
  </cols>
  <sheetData>
    <row r="1" ht="12" customHeight="1">
      <c r="A1" s="1" t="s">
        <v>383</v>
      </c>
    </row>
    <row r="2" spans="13:35" ht="12" customHeight="1">
      <c r="M2" s="98" t="s">
        <v>38</v>
      </c>
      <c r="N2" s="98"/>
      <c r="O2" s="98"/>
      <c r="P2" s="98"/>
      <c r="Q2" s="98"/>
      <c r="R2" s="3"/>
      <c r="S2" s="90" t="s">
        <v>62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5"/>
      <c r="AG2" s="5"/>
      <c r="AH2" s="5"/>
      <c r="AI2" s="5"/>
    </row>
    <row r="3" spans="13:35" ht="12" customHeight="1">
      <c r="M3" s="98"/>
      <c r="N3" s="98"/>
      <c r="O3" s="98"/>
      <c r="P3" s="98"/>
      <c r="Q3" s="98"/>
      <c r="R3" s="3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5"/>
      <c r="AG3" s="5"/>
      <c r="AH3" s="5"/>
      <c r="AI3" s="5"/>
    </row>
    <row r="4" spans="13:42" ht="12" customHeight="1">
      <c r="M4" s="98" t="s">
        <v>39</v>
      </c>
      <c r="N4" s="98"/>
      <c r="O4" s="98"/>
      <c r="P4" s="98"/>
      <c r="Q4" s="98"/>
      <c r="R4" s="3"/>
      <c r="S4" s="90" t="s">
        <v>61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5"/>
      <c r="AG4" s="5"/>
      <c r="AH4" s="5"/>
      <c r="AI4" s="5"/>
      <c r="AP4" s="3"/>
    </row>
    <row r="5" spans="13:35" ht="12" customHeight="1">
      <c r="M5" s="98"/>
      <c r="N5" s="98"/>
      <c r="O5" s="98"/>
      <c r="P5" s="98"/>
      <c r="Q5" s="98"/>
      <c r="R5" s="3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5"/>
      <c r="AG5" s="5"/>
      <c r="AH5" s="5"/>
      <c r="AI5" s="5"/>
    </row>
    <row r="6" spans="13:34" ht="12" customHeight="1">
      <c r="M6" s="98" t="s">
        <v>40</v>
      </c>
      <c r="N6" s="98"/>
      <c r="O6" s="98"/>
      <c r="P6" s="98"/>
      <c r="Q6" s="98"/>
      <c r="R6" s="3"/>
      <c r="S6" s="99">
        <v>39796</v>
      </c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6"/>
      <c r="AG6" s="6"/>
      <c r="AH6" s="6"/>
    </row>
    <row r="7" spans="13:51" ht="12" customHeight="1">
      <c r="M7" s="98"/>
      <c r="N7" s="98"/>
      <c r="O7" s="98"/>
      <c r="P7" s="98"/>
      <c r="Q7" s="98"/>
      <c r="R7" s="3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6"/>
      <c r="AG7" s="6"/>
      <c r="AH7" s="6"/>
      <c r="AY7" s="3"/>
    </row>
    <row r="8" spans="15:51" ht="12" customHeight="1">
      <c r="O8" s="2"/>
      <c r="P8" s="2"/>
      <c r="Q8" s="2"/>
      <c r="R8" s="2"/>
      <c r="S8" s="2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6"/>
      <c r="AY8" s="3"/>
    </row>
    <row r="10" spans="2:43" ht="12" customHeight="1">
      <c r="B10" s="90" t="s">
        <v>10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7"/>
      <c r="P10" s="96" t="s">
        <v>60</v>
      </c>
      <c r="Q10" s="96"/>
      <c r="R10" s="96"/>
      <c r="S10" s="96"/>
      <c r="T10" s="96"/>
      <c r="U10" s="96"/>
      <c r="V10" s="97">
        <v>576</v>
      </c>
      <c r="W10" s="97"/>
      <c r="X10" s="9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2:43" ht="12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7"/>
      <c r="P11" s="96" t="s">
        <v>59</v>
      </c>
      <c r="Q11" s="96"/>
      <c r="R11" s="96"/>
      <c r="S11" s="96"/>
      <c r="T11" s="96"/>
      <c r="U11" s="96"/>
      <c r="V11" s="97"/>
      <c r="W11" s="97"/>
      <c r="X11" s="9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2:43" ht="12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2:43" ht="12" customHeight="1">
      <c r="B13" s="85" t="s">
        <v>2</v>
      </c>
      <c r="C13" s="85"/>
      <c r="D13" s="85" t="s">
        <v>0</v>
      </c>
      <c r="E13" s="85"/>
      <c r="F13" s="85"/>
      <c r="G13" s="85"/>
      <c r="H13" s="85"/>
      <c r="I13" s="85"/>
      <c r="J13" s="85"/>
      <c r="K13" s="85" t="s">
        <v>1</v>
      </c>
      <c r="L13" s="85"/>
      <c r="M13" s="85"/>
      <c r="N13" s="85"/>
      <c r="O13" s="85" t="s">
        <v>12</v>
      </c>
      <c r="P13" s="85"/>
      <c r="Q13" s="85"/>
      <c r="R13" s="85" t="s">
        <v>9</v>
      </c>
      <c r="S13" s="85"/>
      <c r="T13" s="85"/>
      <c r="U13" s="85"/>
      <c r="V13" s="85" t="s">
        <v>4</v>
      </c>
      <c r="W13" s="85"/>
      <c r="X13" s="85" t="s">
        <v>5</v>
      </c>
      <c r="Y13" s="85"/>
      <c r="Z13" s="85"/>
      <c r="AA13" s="85"/>
      <c r="AB13" s="85" t="s">
        <v>6</v>
      </c>
      <c r="AC13" s="85"/>
      <c r="AD13" s="85"/>
      <c r="AE13" s="85" t="s">
        <v>15</v>
      </c>
      <c r="AF13" s="85"/>
      <c r="AG13" s="85"/>
      <c r="AH13" s="85"/>
      <c r="AI13" s="85" t="s">
        <v>8</v>
      </c>
      <c r="AJ13" s="85"/>
      <c r="AK13" s="85"/>
      <c r="AL13" s="85"/>
      <c r="AM13" s="85"/>
      <c r="AN13" s="85" t="s">
        <v>3</v>
      </c>
      <c r="AO13" s="85"/>
      <c r="AP13" s="85"/>
      <c r="AQ13" s="85"/>
    </row>
    <row r="14" spans="2:43" ht="12" customHeight="1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9"/>
      <c r="W14" s="89"/>
      <c r="X14" s="89"/>
      <c r="Y14" s="89"/>
      <c r="Z14" s="89"/>
      <c r="AA14" s="89"/>
      <c r="AB14" s="89"/>
      <c r="AC14" s="89"/>
      <c r="AD14" s="89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2:43" ht="12" customHeight="1">
      <c r="B15" s="85">
        <v>1</v>
      </c>
      <c r="C15" s="85"/>
      <c r="D15" s="86" t="s">
        <v>84</v>
      </c>
      <c r="E15" s="86"/>
      <c r="F15" s="86"/>
      <c r="G15" s="86"/>
      <c r="H15" s="86"/>
      <c r="I15" s="86"/>
      <c r="J15" s="86"/>
      <c r="K15" s="86" t="s">
        <v>69</v>
      </c>
      <c r="L15" s="86"/>
      <c r="M15" s="86"/>
      <c r="N15" s="86"/>
      <c r="O15" s="85">
        <v>553</v>
      </c>
      <c r="P15" s="85"/>
      <c r="Q15" s="85"/>
      <c r="R15" s="85">
        <v>19</v>
      </c>
      <c r="S15" s="85"/>
      <c r="T15" s="85"/>
      <c r="U15" s="85"/>
      <c r="V15" s="85">
        <v>1</v>
      </c>
      <c r="W15" s="85"/>
      <c r="X15" s="85">
        <v>0.95</v>
      </c>
      <c r="Y15" s="85"/>
      <c r="Z15" s="85"/>
      <c r="AA15" s="85"/>
      <c r="AB15" s="85">
        <v>0.98</v>
      </c>
      <c r="AC15" s="85"/>
      <c r="AD15" s="85"/>
      <c r="AE15" s="95">
        <f>SUM(0.5*(O15/600+O15/576))</f>
        <v>0.9408680555555555</v>
      </c>
      <c r="AF15" s="95"/>
      <c r="AG15" s="95"/>
      <c r="AH15" s="95"/>
      <c r="AI15" s="95">
        <f>SUM((R15-B15+0.5))/R15</f>
        <v>0.9736842105263158</v>
      </c>
      <c r="AJ15" s="95"/>
      <c r="AK15" s="95"/>
      <c r="AL15" s="95"/>
      <c r="AM15" s="95"/>
      <c r="AN15" s="95">
        <f>SUM(((AE15*AB15)+AI15)*V15*X15)</f>
        <v>1.800948159722222</v>
      </c>
      <c r="AO15" s="95"/>
      <c r="AP15" s="95"/>
      <c r="AQ15" s="95"/>
    </row>
    <row r="16" spans="2:43" ht="12" customHeight="1">
      <c r="B16" s="85">
        <v>2</v>
      </c>
      <c r="C16" s="85"/>
      <c r="D16" s="86" t="s">
        <v>85</v>
      </c>
      <c r="E16" s="86"/>
      <c r="F16" s="86"/>
      <c r="G16" s="86"/>
      <c r="H16" s="86"/>
      <c r="I16" s="86"/>
      <c r="J16" s="86"/>
      <c r="K16" s="86" t="s">
        <v>13</v>
      </c>
      <c r="L16" s="86"/>
      <c r="M16" s="86"/>
      <c r="N16" s="86"/>
      <c r="O16" s="85">
        <v>552</v>
      </c>
      <c r="P16" s="85"/>
      <c r="Q16" s="85"/>
      <c r="R16" s="85">
        <v>19</v>
      </c>
      <c r="S16" s="85"/>
      <c r="T16" s="85"/>
      <c r="U16" s="85"/>
      <c r="V16" s="85">
        <v>1</v>
      </c>
      <c r="W16" s="85"/>
      <c r="X16" s="85">
        <v>0.95</v>
      </c>
      <c r="Y16" s="85"/>
      <c r="Z16" s="85"/>
      <c r="AA16" s="85"/>
      <c r="AB16" s="85">
        <v>0.98</v>
      </c>
      <c r="AC16" s="85"/>
      <c r="AD16" s="85"/>
      <c r="AE16" s="95">
        <f>SUM(0.5*(O16/600+O16/576))</f>
        <v>0.9391666666666667</v>
      </c>
      <c r="AF16" s="95"/>
      <c r="AG16" s="95"/>
      <c r="AH16" s="95"/>
      <c r="AI16" s="95">
        <f aca="true" t="shared" si="0" ref="AI16:AI33">SUM((R16-B16+0.5))/R16</f>
        <v>0.9210526315789473</v>
      </c>
      <c r="AJ16" s="95"/>
      <c r="AK16" s="95"/>
      <c r="AL16" s="95"/>
      <c r="AM16" s="95"/>
      <c r="AN16" s="95">
        <f aca="true" t="shared" si="1" ref="AN16:AN33">SUM(((AE16*AB16)+AI16)*V16*X16)</f>
        <v>1.7493641666666666</v>
      </c>
      <c r="AO16" s="95"/>
      <c r="AP16" s="95"/>
      <c r="AQ16" s="95"/>
    </row>
    <row r="17" spans="2:43" ht="12" customHeight="1">
      <c r="B17" s="85">
        <v>3</v>
      </c>
      <c r="C17" s="85"/>
      <c r="D17" s="86" t="s">
        <v>86</v>
      </c>
      <c r="E17" s="86"/>
      <c r="F17" s="86"/>
      <c r="G17" s="86"/>
      <c r="H17" s="86"/>
      <c r="I17" s="86"/>
      <c r="J17" s="86"/>
      <c r="K17" s="86" t="s">
        <v>69</v>
      </c>
      <c r="L17" s="86"/>
      <c r="M17" s="86"/>
      <c r="N17" s="86"/>
      <c r="O17" s="85">
        <v>544</v>
      </c>
      <c r="P17" s="85"/>
      <c r="Q17" s="85"/>
      <c r="R17" s="85">
        <v>19</v>
      </c>
      <c r="S17" s="85"/>
      <c r="T17" s="85"/>
      <c r="U17" s="85"/>
      <c r="V17" s="85">
        <v>1</v>
      </c>
      <c r="W17" s="85"/>
      <c r="X17" s="85">
        <v>0.95</v>
      </c>
      <c r="Y17" s="85"/>
      <c r="Z17" s="85"/>
      <c r="AA17" s="85"/>
      <c r="AB17" s="85">
        <v>0.98</v>
      </c>
      <c r="AC17" s="85"/>
      <c r="AD17" s="85"/>
      <c r="AE17" s="95">
        <f aca="true" t="shared" si="2" ref="AE17:AE33">SUM(0.5*(O17/600+O17/576))</f>
        <v>0.9255555555555555</v>
      </c>
      <c r="AF17" s="95"/>
      <c r="AG17" s="95"/>
      <c r="AH17" s="95"/>
      <c r="AI17" s="95">
        <f t="shared" si="0"/>
        <v>0.868421052631579</v>
      </c>
      <c r="AJ17" s="95"/>
      <c r="AK17" s="95"/>
      <c r="AL17" s="95"/>
      <c r="AM17" s="95"/>
      <c r="AN17" s="95">
        <f t="shared" si="1"/>
        <v>1.686692222222222</v>
      </c>
      <c r="AO17" s="95"/>
      <c r="AP17" s="95"/>
      <c r="AQ17" s="95"/>
    </row>
    <row r="18" spans="2:43" ht="12" customHeight="1">
      <c r="B18" s="85">
        <v>4</v>
      </c>
      <c r="C18" s="85"/>
      <c r="D18" s="86" t="s">
        <v>87</v>
      </c>
      <c r="E18" s="86"/>
      <c r="F18" s="86"/>
      <c r="G18" s="86"/>
      <c r="H18" s="86"/>
      <c r="I18" s="86"/>
      <c r="J18" s="86"/>
      <c r="K18" s="86" t="s">
        <v>14</v>
      </c>
      <c r="L18" s="86"/>
      <c r="M18" s="86"/>
      <c r="N18" s="86"/>
      <c r="O18" s="85">
        <v>542</v>
      </c>
      <c r="P18" s="85"/>
      <c r="Q18" s="85"/>
      <c r="R18" s="85">
        <v>19</v>
      </c>
      <c r="S18" s="85"/>
      <c r="T18" s="85"/>
      <c r="U18" s="85"/>
      <c r="V18" s="85">
        <v>1</v>
      </c>
      <c r="W18" s="85"/>
      <c r="X18" s="85">
        <v>0.95</v>
      </c>
      <c r="Y18" s="85"/>
      <c r="Z18" s="85"/>
      <c r="AA18" s="85"/>
      <c r="AB18" s="85">
        <v>0.98</v>
      </c>
      <c r="AC18" s="85"/>
      <c r="AD18" s="85"/>
      <c r="AE18" s="95">
        <f t="shared" si="2"/>
        <v>0.9221527777777778</v>
      </c>
      <c r="AF18" s="95"/>
      <c r="AG18" s="95"/>
      <c r="AH18" s="95"/>
      <c r="AI18" s="95">
        <f t="shared" si="0"/>
        <v>0.8157894736842105</v>
      </c>
      <c r="AJ18" s="95"/>
      <c r="AK18" s="95"/>
      <c r="AL18" s="95"/>
      <c r="AM18" s="95"/>
      <c r="AN18" s="95">
        <f t="shared" si="1"/>
        <v>1.633524236111111</v>
      </c>
      <c r="AO18" s="95"/>
      <c r="AP18" s="95"/>
      <c r="AQ18" s="95"/>
    </row>
    <row r="19" spans="2:43" ht="12" customHeight="1">
      <c r="B19" s="85">
        <v>5</v>
      </c>
      <c r="C19" s="85"/>
      <c r="D19" s="86" t="s">
        <v>88</v>
      </c>
      <c r="E19" s="86"/>
      <c r="F19" s="86"/>
      <c r="G19" s="86"/>
      <c r="H19" s="86"/>
      <c r="I19" s="86"/>
      <c r="J19" s="86"/>
      <c r="K19" s="86" t="s">
        <v>89</v>
      </c>
      <c r="L19" s="86"/>
      <c r="M19" s="86"/>
      <c r="N19" s="86"/>
      <c r="O19" s="85">
        <v>533</v>
      </c>
      <c r="P19" s="85"/>
      <c r="Q19" s="85"/>
      <c r="R19" s="85">
        <v>19</v>
      </c>
      <c r="S19" s="85"/>
      <c r="T19" s="85"/>
      <c r="U19" s="85"/>
      <c r="V19" s="85">
        <v>1</v>
      </c>
      <c r="W19" s="85"/>
      <c r="X19" s="85">
        <v>0.95</v>
      </c>
      <c r="Y19" s="85"/>
      <c r="Z19" s="85"/>
      <c r="AA19" s="85"/>
      <c r="AB19" s="85">
        <v>0.98</v>
      </c>
      <c r="AC19" s="85"/>
      <c r="AD19" s="85"/>
      <c r="AE19" s="95">
        <f t="shared" si="2"/>
        <v>0.9068402777777778</v>
      </c>
      <c r="AF19" s="95"/>
      <c r="AG19" s="95"/>
      <c r="AH19" s="95"/>
      <c r="AI19" s="95">
        <f t="shared" si="0"/>
        <v>0.7631578947368421</v>
      </c>
      <c r="AJ19" s="95"/>
      <c r="AK19" s="95"/>
      <c r="AL19" s="95"/>
      <c r="AM19" s="95"/>
      <c r="AN19" s="95">
        <f t="shared" si="1"/>
        <v>1.569268298611111</v>
      </c>
      <c r="AO19" s="95"/>
      <c r="AP19" s="95"/>
      <c r="AQ19" s="95"/>
    </row>
    <row r="20" spans="2:52" ht="12" customHeight="1">
      <c r="B20" s="85">
        <v>6</v>
      </c>
      <c r="C20" s="85"/>
      <c r="D20" s="86" t="s">
        <v>90</v>
      </c>
      <c r="E20" s="86"/>
      <c r="F20" s="86"/>
      <c r="G20" s="86"/>
      <c r="H20" s="86"/>
      <c r="I20" s="86"/>
      <c r="J20" s="86"/>
      <c r="K20" s="86" t="s">
        <v>14</v>
      </c>
      <c r="L20" s="86"/>
      <c r="M20" s="86"/>
      <c r="N20" s="86"/>
      <c r="O20" s="85">
        <v>532</v>
      </c>
      <c r="P20" s="85"/>
      <c r="Q20" s="85"/>
      <c r="R20" s="85">
        <v>19</v>
      </c>
      <c r="S20" s="85"/>
      <c r="T20" s="85"/>
      <c r="U20" s="85"/>
      <c r="V20" s="85">
        <v>1</v>
      </c>
      <c r="W20" s="85"/>
      <c r="X20" s="85">
        <v>0.95</v>
      </c>
      <c r="Y20" s="85"/>
      <c r="Z20" s="85"/>
      <c r="AA20" s="85"/>
      <c r="AB20" s="85">
        <v>0.98</v>
      </c>
      <c r="AC20" s="85"/>
      <c r="AD20" s="85"/>
      <c r="AE20" s="95">
        <f t="shared" si="2"/>
        <v>0.9051388888888889</v>
      </c>
      <c r="AF20" s="95"/>
      <c r="AG20" s="95"/>
      <c r="AH20" s="95"/>
      <c r="AI20" s="95">
        <f t="shared" si="0"/>
        <v>0.7105263157894737</v>
      </c>
      <c r="AJ20" s="95"/>
      <c r="AK20" s="95"/>
      <c r="AL20" s="95"/>
      <c r="AM20" s="95"/>
      <c r="AN20" s="95">
        <f t="shared" si="1"/>
        <v>1.5176843055555556</v>
      </c>
      <c r="AO20" s="95"/>
      <c r="AP20" s="95"/>
      <c r="AQ20" s="95"/>
      <c r="AZ20" s="3"/>
    </row>
    <row r="21" spans="2:43" ht="12" customHeight="1">
      <c r="B21" s="85">
        <v>7</v>
      </c>
      <c r="C21" s="85"/>
      <c r="D21" s="86" t="s">
        <v>91</v>
      </c>
      <c r="E21" s="86"/>
      <c r="F21" s="86"/>
      <c r="G21" s="86"/>
      <c r="H21" s="86"/>
      <c r="I21" s="86"/>
      <c r="J21" s="86"/>
      <c r="K21" s="86" t="s">
        <v>14</v>
      </c>
      <c r="L21" s="86"/>
      <c r="M21" s="86"/>
      <c r="N21" s="86"/>
      <c r="O21" s="85">
        <v>529</v>
      </c>
      <c r="P21" s="85"/>
      <c r="Q21" s="85"/>
      <c r="R21" s="85">
        <v>19</v>
      </c>
      <c r="S21" s="85"/>
      <c r="T21" s="85"/>
      <c r="U21" s="85"/>
      <c r="V21" s="85">
        <v>1</v>
      </c>
      <c r="W21" s="85"/>
      <c r="X21" s="85">
        <v>0.95</v>
      </c>
      <c r="Y21" s="85"/>
      <c r="Z21" s="85"/>
      <c r="AA21" s="85"/>
      <c r="AB21" s="85">
        <v>0.98</v>
      </c>
      <c r="AC21" s="85"/>
      <c r="AD21" s="85"/>
      <c r="AE21" s="95">
        <f t="shared" si="2"/>
        <v>0.9000347222222222</v>
      </c>
      <c r="AF21" s="95"/>
      <c r="AG21" s="95"/>
      <c r="AH21" s="95"/>
      <c r="AI21" s="95">
        <f t="shared" si="0"/>
        <v>0.6578947368421053</v>
      </c>
      <c r="AJ21" s="95"/>
      <c r="AK21" s="95"/>
      <c r="AL21" s="95"/>
      <c r="AM21" s="95"/>
      <c r="AN21" s="95">
        <f t="shared" si="1"/>
        <v>1.462932326388889</v>
      </c>
      <c r="AO21" s="95"/>
      <c r="AP21" s="95"/>
      <c r="AQ21" s="95"/>
    </row>
    <row r="22" spans="2:43" ht="12" customHeight="1">
      <c r="B22" s="85">
        <v>8</v>
      </c>
      <c r="C22" s="85"/>
      <c r="D22" s="86" t="s">
        <v>92</v>
      </c>
      <c r="E22" s="86"/>
      <c r="F22" s="86"/>
      <c r="G22" s="86"/>
      <c r="H22" s="86"/>
      <c r="I22" s="86"/>
      <c r="J22" s="86"/>
      <c r="K22" s="86" t="s">
        <v>69</v>
      </c>
      <c r="L22" s="86"/>
      <c r="M22" s="86"/>
      <c r="N22" s="86"/>
      <c r="O22" s="85">
        <v>524</v>
      </c>
      <c r="P22" s="85"/>
      <c r="Q22" s="85"/>
      <c r="R22" s="85">
        <v>19</v>
      </c>
      <c r="S22" s="85"/>
      <c r="T22" s="85"/>
      <c r="U22" s="85"/>
      <c r="V22" s="85">
        <v>1</v>
      </c>
      <c r="W22" s="85"/>
      <c r="X22" s="85">
        <v>0.95</v>
      </c>
      <c r="Y22" s="85"/>
      <c r="Z22" s="85"/>
      <c r="AA22" s="85"/>
      <c r="AB22" s="85">
        <v>0.98</v>
      </c>
      <c r="AC22" s="85"/>
      <c r="AD22" s="85"/>
      <c r="AE22" s="95">
        <f t="shared" si="2"/>
        <v>0.8915277777777777</v>
      </c>
      <c r="AF22" s="95"/>
      <c r="AG22" s="95"/>
      <c r="AH22" s="95"/>
      <c r="AI22" s="95">
        <f t="shared" si="0"/>
        <v>0.6052631578947368</v>
      </c>
      <c r="AJ22" s="95"/>
      <c r="AK22" s="95"/>
      <c r="AL22" s="95"/>
      <c r="AM22" s="95"/>
      <c r="AN22" s="95">
        <f t="shared" si="1"/>
        <v>1.4050123611111112</v>
      </c>
      <c r="AO22" s="95"/>
      <c r="AP22" s="95"/>
      <c r="AQ22" s="95"/>
    </row>
    <row r="23" spans="2:43" ht="12" customHeight="1">
      <c r="B23" s="85">
        <v>9</v>
      </c>
      <c r="C23" s="85"/>
      <c r="D23" s="86" t="s">
        <v>93</v>
      </c>
      <c r="E23" s="86"/>
      <c r="F23" s="86"/>
      <c r="G23" s="86"/>
      <c r="H23" s="86"/>
      <c r="I23" s="86"/>
      <c r="J23" s="86"/>
      <c r="K23" s="86" t="s">
        <v>14</v>
      </c>
      <c r="L23" s="86"/>
      <c r="M23" s="86"/>
      <c r="N23" s="86"/>
      <c r="O23" s="85">
        <v>518</v>
      </c>
      <c r="P23" s="85"/>
      <c r="Q23" s="85"/>
      <c r="R23" s="85">
        <v>19</v>
      </c>
      <c r="S23" s="85"/>
      <c r="T23" s="85"/>
      <c r="U23" s="85"/>
      <c r="V23" s="85">
        <v>1</v>
      </c>
      <c r="W23" s="85"/>
      <c r="X23" s="85">
        <v>0.95</v>
      </c>
      <c r="Y23" s="85"/>
      <c r="Z23" s="85"/>
      <c r="AA23" s="85"/>
      <c r="AB23" s="85">
        <v>0.98</v>
      </c>
      <c r="AC23" s="85"/>
      <c r="AD23" s="85"/>
      <c r="AE23" s="95">
        <f t="shared" si="2"/>
        <v>0.8813194444444444</v>
      </c>
      <c r="AF23" s="95"/>
      <c r="AG23" s="95"/>
      <c r="AH23" s="95"/>
      <c r="AI23" s="95">
        <f t="shared" si="0"/>
        <v>0.5526315789473685</v>
      </c>
      <c r="AJ23" s="95"/>
      <c r="AK23" s="95"/>
      <c r="AL23" s="95"/>
      <c r="AM23" s="95"/>
      <c r="AN23" s="95">
        <f t="shared" si="1"/>
        <v>1.3455084027777777</v>
      </c>
      <c r="AO23" s="95"/>
      <c r="AP23" s="95"/>
      <c r="AQ23" s="95"/>
    </row>
    <row r="24" spans="2:43" ht="12" customHeight="1">
      <c r="B24" s="85">
        <v>10</v>
      </c>
      <c r="C24" s="85"/>
      <c r="D24" s="86" t="s">
        <v>94</v>
      </c>
      <c r="E24" s="86"/>
      <c r="F24" s="86"/>
      <c r="G24" s="86"/>
      <c r="H24" s="86"/>
      <c r="I24" s="86"/>
      <c r="J24" s="86"/>
      <c r="K24" s="86" t="s">
        <v>69</v>
      </c>
      <c r="L24" s="86"/>
      <c r="M24" s="86"/>
      <c r="N24" s="86"/>
      <c r="O24" s="85">
        <v>517</v>
      </c>
      <c r="P24" s="85"/>
      <c r="Q24" s="85"/>
      <c r="R24" s="85">
        <v>19</v>
      </c>
      <c r="S24" s="85"/>
      <c r="T24" s="85"/>
      <c r="U24" s="85"/>
      <c r="V24" s="85">
        <v>1</v>
      </c>
      <c r="W24" s="85"/>
      <c r="X24" s="85">
        <v>0.95</v>
      </c>
      <c r="Y24" s="85"/>
      <c r="Z24" s="85"/>
      <c r="AA24" s="85"/>
      <c r="AB24" s="85">
        <v>0.98</v>
      </c>
      <c r="AC24" s="85"/>
      <c r="AD24" s="85"/>
      <c r="AE24" s="95">
        <f t="shared" si="2"/>
        <v>0.8796180555555555</v>
      </c>
      <c r="AF24" s="95"/>
      <c r="AG24" s="95"/>
      <c r="AH24" s="95"/>
      <c r="AI24" s="95">
        <f t="shared" si="0"/>
        <v>0.5</v>
      </c>
      <c r="AJ24" s="95"/>
      <c r="AK24" s="95"/>
      <c r="AL24" s="95"/>
      <c r="AM24" s="95"/>
      <c r="AN24" s="95">
        <f t="shared" si="1"/>
        <v>1.293924409722222</v>
      </c>
      <c r="AO24" s="95"/>
      <c r="AP24" s="95"/>
      <c r="AQ24" s="95"/>
    </row>
    <row r="25" spans="2:43" ht="12" customHeight="1">
      <c r="B25" s="85">
        <v>11</v>
      </c>
      <c r="C25" s="85"/>
      <c r="D25" s="86" t="s">
        <v>95</v>
      </c>
      <c r="E25" s="86"/>
      <c r="F25" s="86"/>
      <c r="G25" s="86"/>
      <c r="H25" s="86"/>
      <c r="I25" s="86"/>
      <c r="J25" s="86"/>
      <c r="K25" s="86" t="s">
        <v>13</v>
      </c>
      <c r="L25" s="86"/>
      <c r="M25" s="86"/>
      <c r="N25" s="86"/>
      <c r="O25" s="85">
        <v>511</v>
      </c>
      <c r="P25" s="85"/>
      <c r="Q25" s="85"/>
      <c r="R25" s="85">
        <v>19</v>
      </c>
      <c r="S25" s="85"/>
      <c r="T25" s="85"/>
      <c r="U25" s="85"/>
      <c r="V25" s="85">
        <v>1</v>
      </c>
      <c r="W25" s="85"/>
      <c r="X25" s="85">
        <v>0.95</v>
      </c>
      <c r="Y25" s="85"/>
      <c r="Z25" s="85"/>
      <c r="AA25" s="85"/>
      <c r="AB25" s="85">
        <v>0.98</v>
      </c>
      <c r="AC25" s="85"/>
      <c r="AD25" s="85"/>
      <c r="AE25" s="95">
        <f t="shared" si="2"/>
        <v>0.8694097222222222</v>
      </c>
      <c r="AF25" s="95"/>
      <c r="AG25" s="95"/>
      <c r="AH25" s="95"/>
      <c r="AI25" s="95">
        <f t="shared" si="0"/>
        <v>0.4473684210526316</v>
      </c>
      <c r="AJ25" s="95"/>
      <c r="AK25" s="95"/>
      <c r="AL25" s="95"/>
      <c r="AM25" s="95"/>
      <c r="AN25" s="95">
        <f t="shared" si="1"/>
        <v>1.2344204513888888</v>
      </c>
      <c r="AO25" s="95"/>
      <c r="AP25" s="95"/>
      <c r="AQ25" s="95"/>
    </row>
    <row r="26" spans="2:43" ht="12" customHeight="1">
      <c r="B26" s="85">
        <v>12</v>
      </c>
      <c r="C26" s="85"/>
      <c r="D26" s="86" t="s">
        <v>96</v>
      </c>
      <c r="E26" s="86"/>
      <c r="F26" s="86"/>
      <c r="G26" s="86"/>
      <c r="H26" s="86"/>
      <c r="I26" s="86"/>
      <c r="J26" s="86"/>
      <c r="K26" s="86" t="s">
        <v>69</v>
      </c>
      <c r="L26" s="86"/>
      <c r="M26" s="86"/>
      <c r="N26" s="86"/>
      <c r="O26" s="85">
        <v>510</v>
      </c>
      <c r="P26" s="85"/>
      <c r="Q26" s="85"/>
      <c r="R26" s="85">
        <v>19</v>
      </c>
      <c r="S26" s="85"/>
      <c r="T26" s="85"/>
      <c r="U26" s="85"/>
      <c r="V26" s="85">
        <v>1</v>
      </c>
      <c r="W26" s="85"/>
      <c r="X26" s="85">
        <v>0.95</v>
      </c>
      <c r="Y26" s="85"/>
      <c r="Z26" s="85"/>
      <c r="AA26" s="85"/>
      <c r="AB26" s="85">
        <v>0.98</v>
      </c>
      <c r="AC26" s="85"/>
      <c r="AD26" s="85"/>
      <c r="AE26" s="95">
        <f t="shared" si="2"/>
        <v>0.8677083333333333</v>
      </c>
      <c r="AF26" s="95"/>
      <c r="AG26" s="95"/>
      <c r="AH26" s="95"/>
      <c r="AI26" s="95">
        <f t="shared" si="0"/>
        <v>0.39473684210526316</v>
      </c>
      <c r="AJ26" s="95"/>
      <c r="AK26" s="95"/>
      <c r="AL26" s="95"/>
      <c r="AM26" s="95"/>
      <c r="AN26" s="95">
        <f t="shared" si="1"/>
        <v>1.1828364583333333</v>
      </c>
      <c r="AO26" s="95"/>
      <c r="AP26" s="95"/>
      <c r="AQ26" s="95"/>
    </row>
    <row r="27" spans="2:43" ht="12" customHeight="1">
      <c r="B27" s="85">
        <v>13</v>
      </c>
      <c r="C27" s="85"/>
      <c r="D27" s="86" t="s">
        <v>97</v>
      </c>
      <c r="E27" s="86"/>
      <c r="F27" s="86"/>
      <c r="G27" s="86"/>
      <c r="H27" s="86"/>
      <c r="I27" s="86"/>
      <c r="J27" s="86"/>
      <c r="K27" s="86" t="s">
        <v>13</v>
      </c>
      <c r="L27" s="86"/>
      <c r="M27" s="86"/>
      <c r="N27" s="86"/>
      <c r="O27" s="85">
        <v>498</v>
      </c>
      <c r="P27" s="85"/>
      <c r="Q27" s="85"/>
      <c r="R27" s="85">
        <v>19</v>
      </c>
      <c r="S27" s="85"/>
      <c r="T27" s="85"/>
      <c r="U27" s="85"/>
      <c r="V27" s="85">
        <v>1</v>
      </c>
      <c r="W27" s="85"/>
      <c r="X27" s="85">
        <v>0.95</v>
      </c>
      <c r="Y27" s="85"/>
      <c r="Z27" s="85"/>
      <c r="AA27" s="85"/>
      <c r="AB27" s="85">
        <v>0.98</v>
      </c>
      <c r="AC27" s="85"/>
      <c r="AD27" s="85"/>
      <c r="AE27" s="95">
        <f t="shared" si="2"/>
        <v>0.8472916666666667</v>
      </c>
      <c r="AF27" s="95"/>
      <c r="AG27" s="95"/>
      <c r="AH27" s="95"/>
      <c r="AI27" s="95">
        <f t="shared" si="0"/>
        <v>0.34210526315789475</v>
      </c>
      <c r="AJ27" s="95"/>
      <c r="AK27" s="95"/>
      <c r="AL27" s="95"/>
      <c r="AM27" s="95"/>
      <c r="AN27" s="95">
        <f t="shared" si="1"/>
        <v>1.1138285416666667</v>
      </c>
      <c r="AO27" s="95"/>
      <c r="AP27" s="95"/>
      <c r="AQ27" s="95"/>
    </row>
    <row r="28" spans="2:43" ht="12" customHeight="1">
      <c r="B28" s="85">
        <v>14</v>
      </c>
      <c r="C28" s="85"/>
      <c r="D28" s="86" t="s">
        <v>98</v>
      </c>
      <c r="E28" s="86"/>
      <c r="F28" s="86"/>
      <c r="G28" s="86"/>
      <c r="H28" s="86"/>
      <c r="I28" s="86"/>
      <c r="J28" s="86"/>
      <c r="K28" s="86" t="s">
        <v>69</v>
      </c>
      <c r="L28" s="86"/>
      <c r="M28" s="86"/>
      <c r="N28" s="86"/>
      <c r="O28" s="85">
        <v>497</v>
      </c>
      <c r="P28" s="85"/>
      <c r="Q28" s="85"/>
      <c r="R28" s="85">
        <v>19</v>
      </c>
      <c r="S28" s="85"/>
      <c r="T28" s="85"/>
      <c r="U28" s="85"/>
      <c r="V28" s="85">
        <v>1</v>
      </c>
      <c r="W28" s="85"/>
      <c r="X28" s="85">
        <v>0.95</v>
      </c>
      <c r="Y28" s="85"/>
      <c r="Z28" s="85"/>
      <c r="AA28" s="85"/>
      <c r="AB28" s="85">
        <v>0.98</v>
      </c>
      <c r="AC28" s="85"/>
      <c r="AD28" s="85"/>
      <c r="AE28" s="95">
        <f t="shared" si="2"/>
        <v>0.8455902777777777</v>
      </c>
      <c r="AF28" s="95"/>
      <c r="AG28" s="95"/>
      <c r="AH28" s="95"/>
      <c r="AI28" s="95">
        <f t="shared" si="0"/>
        <v>0.2894736842105263</v>
      </c>
      <c r="AJ28" s="95"/>
      <c r="AK28" s="95"/>
      <c r="AL28" s="95"/>
      <c r="AM28" s="95"/>
      <c r="AN28" s="95">
        <f t="shared" si="1"/>
        <v>1.062244548611111</v>
      </c>
      <c r="AO28" s="95"/>
      <c r="AP28" s="95"/>
      <c r="AQ28" s="95"/>
    </row>
    <row r="29" spans="2:43" ht="12" customHeight="1">
      <c r="B29" s="85">
        <v>15</v>
      </c>
      <c r="C29" s="85"/>
      <c r="D29" s="86" t="s">
        <v>99</v>
      </c>
      <c r="E29" s="86"/>
      <c r="F29" s="86"/>
      <c r="G29" s="86"/>
      <c r="H29" s="86"/>
      <c r="I29" s="86"/>
      <c r="J29" s="86"/>
      <c r="K29" s="86" t="s">
        <v>13</v>
      </c>
      <c r="L29" s="86"/>
      <c r="M29" s="86"/>
      <c r="N29" s="86"/>
      <c r="O29" s="85">
        <v>495</v>
      </c>
      <c r="P29" s="85"/>
      <c r="Q29" s="85"/>
      <c r="R29" s="85">
        <v>19</v>
      </c>
      <c r="S29" s="85"/>
      <c r="T29" s="85"/>
      <c r="U29" s="85"/>
      <c r="V29" s="85">
        <v>1</v>
      </c>
      <c r="W29" s="85"/>
      <c r="X29" s="85">
        <v>0.95</v>
      </c>
      <c r="Y29" s="85"/>
      <c r="Z29" s="85"/>
      <c r="AA29" s="85"/>
      <c r="AB29" s="85">
        <v>0.98</v>
      </c>
      <c r="AC29" s="85"/>
      <c r="AD29" s="85"/>
      <c r="AE29" s="95">
        <f t="shared" si="2"/>
        <v>0.8421875</v>
      </c>
      <c r="AF29" s="95"/>
      <c r="AG29" s="95"/>
      <c r="AH29" s="95"/>
      <c r="AI29" s="95">
        <f t="shared" si="0"/>
        <v>0.23684210526315788</v>
      </c>
      <c r="AJ29" s="95"/>
      <c r="AK29" s="95"/>
      <c r="AL29" s="95"/>
      <c r="AM29" s="95"/>
      <c r="AN29" s="95">
        <f t="shared" si="1"/>
        <v>1.0090765624999998</v>
      </c>
      <c r="AO29" s="95"/>
      <c r="AP29" s="95"/>
      <c r="AQ29" s="95"/>
    </row>
    <row r="30" spans="2:43" ht="12" customHeight="1">
      <c r="B30" s="85">
        <v>16</v>
      </c>
      <c r="C30" s="85"/>
      <c r="D30" s="86" t="s">
        <v>100</v>
      </c>
      <c r="E30" s="86"/>
      <c r="F30" s="86"/>
      <c r="G30" s="86"/>
      <c r="H30" s="86"/>
      <c r="I30" s="86"/>
      <c r="J30" s="86"/>
      <c r="K30" s="86" t="s">
        <v>101</v>
      </c>
      <c r="L30" s="86"/>
      <c r="M30" s="86"/>
      <c r="N30" s="86"/>
      <c r="O30" s="85">
        <v>414</v>
      </c>
      <c r="P30" s="85"/>
      <c r="Q30" s="85"/>
      <c r="R30" s="85">
        <v>19</v>
      </c>
      <c r="S30" s="85"/>
      <c r="T30" s="85"/>
      <c r="U30" s="85"/>
      <c r="V30" s="85">
        <v>1</v>
      </c>
      <c r="W30" s="85"/>
      <c r="X30" s="85">
        <v>0.95</v>
      </c>
      <c r="Y30" s="85"/>
      <c r="Z30" s="85"/>
      <c r="AA30" s="85"/>
      <c r="AB30" s="85">
        <v>0.98</v>
      </c>
      <c r="AC30" s="85"/>
      <c r="AD30" s="85"/>
      <c r="AE30" s="95">
        <f t="shared" si="2"/>
        <v>0.704375</v>
      </c>
      <c r="AF30" s="95"/>
      <c r="AG30" s="95"/>
      <c r="AH30" s="95"/>
      <c r="AI30" s="95">
        <f t="shared" si="0"/>
        <v>0.18421052631578946</v>
      </c>
      <c r="AJ30" s="95"/>
      <c r="AK30" s="95"/>
      <c r="AL30" s="95"/>
      <c r="AM30" s="95"/>
      <c r="AN30" s="95">
        <f t="shared" si="1"/>
        <v>0.8307731249999999</v>
      </c>
      <c r="AO30" s="95"/>
      <c r="AP30" s="95"/>
      <c r="AQ30" s="95"/>
    </row>
    <row r="31" spans="2:43" ht="12" customHeight="1">
      <c r="B31" s="85">
        <v>17</v>
      </c>
      <c r="C31" s="85"/>
      <c r="D31" s="86" t="s">
        <v>102</v>
      </c>
      <c r="E31" s="86"/>
      <c r="F31" s="86"/>
      <c r="G31" s="86"/>
      <c r="H31" s="86"/>
      <c r="I31" s="86"/>
      <c r="J31" s="86"/>
      <c r="K31" s="86" t="s">
        <v>101</v>
      </c>
      <c r="L31" s="86"/>
      <c r="M31" s="86"/>
      <c r="N31" s="86"/>
      <c r="O31" s="85">
        <v>405</v>
      </c>
      <c r="P31" s="85"/>
      <c r="Q31" s="85"/>
      <c r="R31" s="85">
        <v>19</v>
      </c>
      <c r="S31" s="85"/>
      <c r="T31" s="85"/>
      <c r="U31" s="85"/>
      <c r="V31" s="85">
        <v>1</v>
      </c>
      <c r="W31" s="85"/>
      <c r="X31" s="85">
        <v>0.95</v>
      </c>
      <c r="Y31" s="85"/>
      <c r="Z31" s="85"/>
      <c r="AA31" s="85"/>
      <c r="AB31" s="85">
        <v>0.98</v>
      </c>
      <c r="AC31" s="85"/>
      <c r="AD31" s="85"/>
      <c r="AE31" s="95">
        <f t="shared" si="2"/>
        <v>0.6890625</v>
      </c>
      <c r="AF31" s="95"/>
      <c r="AG31" s="95"/>
      <c r="AH31" s="95"/>
      <c r="AI31" s="95">
        <f t="shared" si="0"/>
        <v>0.13157894736842105</v>
      </c>
      <c r="AJ31" s="95"/>
      <c r="AK31" s="95"/>
      <c r="AL31" s="95"/>
      <c r="AM31" s="95"/>
      <c r="AN31" s="95">
        <f t="shared" si="1"/>
        <v>0.7665171875</v>
      </c>
      <c r="AO31" s="95"/>
      <c r="AP31" s="95"/>
      <c r="AQ31" s="95"/>
    </row>
    <row r="32" spans="2:43" ht="12" customHeight="1">
      <c r="B32" s="85">
        <v>18</v>
      </c>
      <c r="C32" s="85"/>
      <c r="D32" s="86" t="s">
        <v>103</v>
      </c>
      <c r="E32" s="86"/>
      <c r="F32" s="86"/>
      <c r="G32" s="86"/>
      <c r="H32" s="86"/>
      <c r="I32" s="86"/>
      <c r="J32" s="86"/>
      <c r="K32" s="86" t="s">
        <v>89</v>
      </c>
      <c r="L32" s="86"/>
      <c r="M32" s="86"/>
      <c r="N32" s="86"/>
      <c r="O32" s="85">
        <v>385</v>
      </c>
      <c r="P32" s="85"/>
      <c r="Q32" s="85"/>
      <c r="R32" s="85">
        <v>19</v>
      </c>
      <c r="S32" s="85"/>
      <c r="T32" s="85"/>
      <c r="U32" s="85"/>
      <c r="V32" s="85">
        <v>1</v>
      </c>
      <c r="W32" s="85"/>
      <c r="X32" s="85">
        <v>0.95</v>
      </c>
      <c r="Y32" s="85"/>
      <c r="Z32" s="85"/>
      <c r="AA32" s="85"/>
      <c r="AB32" s="85">
        <v>0.98</v>
      </c>
      <c r="AC32" s="85"/>
      <c r="AD32" s="85"/>
      <c r="AE32" s="95">
        <f t="shared" si="2"/>
        <v>0.6550347222222223</v>
      </c>
      <c r="AF32" s="95"/>
      <c r="AG32" s="95"/>
      <c r="AH32" s="95"/>
      <c r="AI32" s="95">
        <f t="shared" si="0"/>
        <v>0.07894736842105263</v>
      </c>
      <c r="AJ32" s="95"/>
      <c r="AK32" s="95"/>
      <c r="AL32" s="95"/>
      <c r="AM32" s="95"/>
      <c r="AN32" s="95">
        <f t="shared" si="1"/>
        <v>0.6848373263888888</v>
      </c>
      <c r="AO32" s="95"/>
      <c r="AP32" s="95"/>
      <c r="AQ32" s="95"/>
    </row>
    <row r="33" spans="2:43" ht="12" customHeight="1">
      <c r="B33" s="85">
        <v>19</v>
      </c>
      <c r="C33" s="85"/>
      <c r="D33" s="86" t="s">
        <v>104</v>
      </c>
      <c r="E33" s="86"/>
      <c r="F33" s="86"/>
      <c r="G33" s="86"/>
      <c r="H33" s="86"/>
      <c r="I33" s="86"/>
      <c r="J33" s="86"/>
      <c r="K33" s="86" t="s">
        <v>105</v>
      </c>
      <c r="L33" s="86"/>
      <c r="M33" s="86"/>
      <c r="N33" s="86"/>
      <c r="O33" s="85">
        <v>360</v>
      </c>
      <c r="P33" s="85"/>
      <c r="Q33" s="85"/>
      <c r="R33" s="85">
        <v>19</v>
      </c>
      <c r="S33" s="85"/>
      <c r="T33" s="85"/>
      <c r="U33" s="85"/>
      <c r="V33" s="85">
        <v>1</v>
      </c>
      <c r="W33" s="85"/>
      <c r="X33" s="85">
        <v>0.95</v>
      </c>
      <c r="Y33" s="85"/>
      <c r="Z33" s="85"/>
      <c r="AA33" s="85"/>
      <c r="AB33" s="85">
        <v>0.98</v>
      </c>
      <c r="AC33" s="85"/>
      <c r="AD33" s="85"/>
      <c r="AE33" s="95">
        <f t="shared" si="2"/>
        <v>0.6125</v>
      </c>
      <c r="AF33" s="95"/>
      <c r="AG33" s="95"/>
      <c r="AH33" s="95"/>
      <c r="AI33" s="95">
        <f t="shared" si="0"/>
        <v>0.02631578947368421</v>
      </c>
      <c r="AJ33" s="95"/>
      <c r="AK33" s="95"/>
      <c r="AL33" s="95"/>
      <c r="AM33" s="95"/>
      <c r="AN33" s="95">
        <f t="shared" si="1"/>
        <v>0.5952375</v>
      </c>
      <c r="AO33" s="95"/>
      <c r="AP33" s="95"/>
      <c r="AQ33" s="95"/>
    </row>
    <row r="34" spans="2:43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2:43" ht="12" customHeight="1">
      <c r="B36" s="90" t="s">
        <v>11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7"/>
      <c r="P36" s="96" t="s">
        <v>60</v>
      </c>
      <c r="Q36" s="96"/>
      <c r="R36" s="96"/>
      <c r="S36" s="96"/>
      <c r="T36" s="96"/>
      <c r="U36" s="96"/>
      <c r="V36" s="97">
        <v>588</v>
      </c>
      <c r="W36" s="97"/>
      <c r="X36" s="9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2:43" ht="12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7"/>
      <c r="P37" s="96" t="s">
        <v>59</v>
      </c>
      <c r="Q37" s="96"/>
      <c r="R37" s="96"/>
      <c r="S37" s="96"/>
      <c r="T37" s="96"/>
      <c r="U37" s="96"/>
      <c r="V37" s="97"/>
      <c r="W37" s="97"/>
      <c r="X37" s="9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2:43" ht="12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2:43" ht="12" customHeight="1">
      <c r="B39" s="85" t="s">
        <v>2</v>
      </c>
      <c r="C39" s="85"/>
      <c r="D39" s="85" t="s">
        <v>0</v>
      </c>
      <c r="E39" s="85"/>
      <c r="F39" s="85"/>
      <c r="G39" s="85"/>
      <c r="H39" s="85"/>
      <c r="I39" s="85"/>
      <c r="J39" s="85"/>
      <c r="K39" s="85" t="s">
        <v>1</v>
      </c>
      <c r="L39" s="85"/>
      <c r="M39" s="85"/>
      <c r="N39" s="85"/>
      <c r="O39" s="85" t="s">
        <v>12</v>
      </c>
      <c r="P39" s="85"/>
      <c r="Q39" s="85"/>
      <c r="R39" s="85" t="s">
        <v>9</v>
      </c>
      <c r="S39" s="85"/>
      <c r="T39" s="85"/>
      <c r="U39" s="85"/>
      <c r="V39" s="85" t="s">
        <v>4</v>
      </c>
      <c r="W39" s="85"/>
      <c r="X39" s="85" t="s">
        <v>5</v>
      </c>
      <c r="Y39" s="85"/>
      <c r="Z39" s="85"/>
      <c r="AA39" s="85"/>
      <c r="AB39" s="85" t="s">
        <v>6</v>
      </c>
      <c r="AC39" s="85"/>
      <c r="AD39" s="85"/>
      <c r="AE39" s="85" t="s">
        <v>7</v>
      </c>
      <c r="AF39" s="85"/>
      <c r="AG39" s="85"/>
      <c r="AH39" s="85"/>
      <c r="AI39" s="85" t="s">
        <v>8</v>
      </c>
      <c r="AJ39" s="85"/>
      <c r="AK39" s="85"/>
      <c r="AL39" s="85"/>
      <c r="AM39" s="85"/>
      <c r="AN39" s="85" t="s">
        <v>3</v>
      </c>
      <c r="AO39" s="85"/>
      <c r="AP39" s="85"/>
      <c r="AQ39" s="85"/>
    </row>
    <row r="40" spans="2:43" ht="12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2:43" ht="12" customHeight="1">
      <c r="B41" s="85">
        <v>1</v>
      </c>
      <c r="C41" s="85"/>
      <c r="D41" s="86" t="s">
        <v>106</v>
      </c>
      <c r="E41" s="86"/>
      <c r="F41" s="86"/>
      <c r="G41" s="86"/>
      <c r="H41" s="86"/>
      <c r="I41" s="86"/>
      <c r="J41" s="86"/>
      <c r="K41" s="86" t="s">
        <v>107</v>
      </c>
      <c r="L41" s="86"/>
      <c r="M41" s="86"/>
      <c r="N41" s="86"/>
      <c r="O41" s="85">
        <v>575</v>
      </c>
      <c r="P41" s="85"/>
      <c r="Q41" s="85"/>
      <c r="R41" s="85">
        <v>12</v>
      </c>
      <c r="S41" s="85"/>
      <c r="T41" s="85"/>
      <c r="U41" s="85"/>
      <c r="V41" s="85">
        <v>0.9</v>
      </c>
      <c r="W41" s="85"/>
      <c r="X41" s="85">
        <v>0.95</v>
      </c>
      <c r="Y41" s="85"/>
      <c r="Z41" s="85"/>
      <c r="AA41" s="85"/>
      <c r="AB41" s="85">
        <v>0.98</v>
      </c>
      <c r="AC41" s="85"/>
      <c r="AD41" s="85"/>
      <c r="AE41" s="95">
        <f>SUM(0.5*(O41/600+O41/588))</f>
        <v>0.9681122448979592</v>
      </c>
      <c r="AF41" s="95"/>
      <c r="AG41" s="95"/>
      <c r="AH41" s="95"/>
      <c r="AI41" s="95">
        <f>SUM((R41-B41+0.5))/R41</f>
        <v>0.9583333333333334</v>
      </c>
      <c r="AJ41" s="95"/>
      <c r="AK41" s="95"/>
      <c r="AL41" s="95"/>
      <c r="AM41" s="95"/>
      <c r="AN41" s="95">
        <f>SUM(((AE41*AB41)+AI41)*V41*X41)</f>
        <v>1.6305562500000002</v>
      </c>
      <c r="AO41" s="95"/>
      <c r="AP41" s="95"/>
      <c r="AQ41" s="95"/>
    </row>
    <row r="42" spans="2:43" ht="12" customHeight="1">
      <c r="B42" s="85">
        <v>2</v>
      </c>
      <c r="C42" s="85"/>
      <c r="D42" s="86" t="s">
        <v>108</v>
      </c>
      <c r="E42" s="86"/>
      <c r="F42" s="86"/>
      <c r="G42" s="86"/>
      <c r="H42" s="86"/>
      <c r="I42" s="86"/>
      <c r="J42" s="86"/>
      <c r="K42" s="86" t="s">
        <v>69</v>
      </c>
      <c r="L42" s="86"/>
      <c r="M42" s="86"/>
      <c r="N42" s="86"/>
      <c r="O42" s="85">
        <v>574</v>
      </c>
      <c r="P42" s="85"/>
      <c r="Q42" s="85"/>
      <c r="R42" s="85">
        <v>12</v>
      </c>
      <c r="S42" s="85"/>
      <c r="T42" s="85"/>
      <c r="U42" s="85"/>
      <c r="V42" s="85">
        <v>0.9</v>
      </c>
      <c r="W42" s="85"/>
      <c r="X42" s="85">
        <v>0.95</v>
      </c>
      <c r="Y42" s="85"/>
      <c r="Z42" s="85"/>
      <c r="AA42" s="85"/>
      <c r="AB42" s="85">
        <v>0.98</v>
      </c>
      <c r="AC42" s="85"/>
      <c r="AD42" s="85"/>
      <c r="AE42" s="95">
        <f aca="true" t="shared" si="3" ref="AE42:AE52">SUM(0.5*(O42/600+O42/588))</f>
        <v>0.9664285714285714</v>
      </c>
      <c r="AF42" s="95"/>
      <c r="AG42" s="95"/>
      <c r="AH42" s="95"/>
      <c r="AI42" s="95">
        <f aca="true" t="shared" si="4" ref="AI42:AI52">SUM((R42-B42+0.5))/R42</f>
        <v>0.875</v>
      </c>
      <c r="AJ42" s="95"/>
      <c r="AK42" s="95"/>
      <c r="AL42" s="95"/>
      <c r="AM42" s="95"/>
      <c r="AN42" s="95">
        <f aca="true" t="shared" si="5" ref="AN42:AN52">SUM(((AE42*AB42)+AI42)*V42*X42)</f>
        <v>1.5578954999999999</v>
      </c>
      <c r="AO42" s="95"/>
      <c r="AP42" s="95"/>
      <c r="AQ42" s="95"/>
    </row>
    <row r="43" spans="2:43" ht="12" customHeight="1">
      <c r="B43" s="85">
        <v>3</v>
      </c>
      <c r="C43" s="85"/>
      <c r="D43" s="86" t="s">
        <v>109</v>
      </c>
      <c r="E43" s="86"/>
      <c r="F43" s="86"/>
      <c r="G43" s="86"/>
      <c r="H43" s="86"/>
      <c r="I43" s="86"/>
      <c r="J43" s="86"/>
      <c r="K43" s="86" t="s">
        <v>107</v>
      </c>
      <c r="L43" s="86"/>
      <c r="M43" s="86"/>
      <c r="N43" s="86"/>
      <c r="O43" s="85">
        <v>572</v>
      </c>
      <c r="P43" s="85"/>
      <c r="Q43" s="85"/>
      <c r="R43" s="85">
        <v>12</v>
      </c>
      <c r="S43" s="85"/>
      <c r="T43" s="85"/>
      <c r="U43" s="85"/>
      <c r="V43" s="85">
        <v>0.9</v>
      </c>
      <c r="W43" s="85"/>
      <c r="X43" s="85">
        <v>0.95</v>
      </c>
      <c r="Y43" s="85"/>
      <c r="Z43" s="85"/>
      <c r="AA43" s="85"/>
      <c r="AB43" s="85">
        <v>0.98</v>
      </c>
      <c r="AC43" s="85"/>
      <c r="AD43" s="85"/>
      <c r="AE43" s="95">
        <f t="shared" si="3"/>
        <v>0.9630612244897959</v>
      </c>
      <c r="AF43" s="95"/>
      <c r="AG43" s="95"/>
      <c r="AH43" s="95"/>
      <c r="AI43" s="95">
        <f t="shared" si="4"/>
        <v>0.7916666666666666</v>
      </c>
      <c r="AJ43" s="95"/>
      <c r="AK43" s="95"/>
      <c r="AL43" s="95"/>
      <c r="AM43" s="95"/>
      <c r="AN43" s="95">
        <f t="shared" si="5"/>
        <v>1.4838239999999998</v>
      </c>
      <c r="AO43" s="95"/>
      <c r="AP43" s="95"/>
      <c r="AQ43" s="95"/>
    </row>
    <row r="44" spans="2:43" ht="12" customHeight="1">
      <c r="B44" s="85">
        <v>4</v>
      </c>
      <c r="C44" s="85"/>
      <c r="D44" s="86" t="s">
        <v>110</v>
      </c>
      <c r="E44" s="86"/>
      <c r="F44" s="86"/>
      <c r="G44" s="86"/>
      <c r="H44" s="86"/>
      <c r="I44" s="86"/>
      <c r="J44" s="86"/>
      <c r="K44" s="86" t="s">
        <v>69</v>
      </c>
      <c r="L44" s="86"/>
      <c r="M44" s="86"/>
      <c r="N44" s="86"/>
      <c r="O44" s="85">
        <v>567</v>
      </c>
      <c r="P44" s="85"/>
      <c r="Q44" s="85"/>
      <c r="R44" s="85">
        <v>12</v>
      </c>
      <c r="S44" s="85"/>
      <c r="T44" s="85"/>
      <c r="U44" s="85"/>
      <c r="V44" s="85">
        <v>0.9</v>
      </c>
      <c r="W44" s="85"/>
      <c r="X44" s="85">
        <v>0.95</v>
      </c>
      <c r="Y44" s="85"/>
      <c r="Z44" s="85"/>
      <c r="AA44" s="85"/>
      <c r="AB44" s="85">
        <v>0.98</v>
      </c>
      <c r="AC44" s="85"/>
      <c r="AD44" s="85"/>
      <c r="AE44" s="95">
        <f t="shared" si="3"/>
        <v>0.9546428571428571</v>
      </c>
      <c r="AF44" s="95"/>
      <c r="AG44" s="95"/>
      <c r="AH44" s="95"/>
      <c r="AI44" s="95">
        <f t="shared" si="4"/>
        <v>0.7083333333333334</v>
      </c>
      <c r="AJ44" s="95"/>
      <c r="AK44" s="95"/>
      <c r="AL44" s="95"/>
      <c r="AM44" s="95"/>
      <c r="AN44" s="95">
        <f t="shared" si="5"/>
        <v>1.40552025</v>
      </c>
      <c r="AO44" s="95"/>
      <c r="AP44" s="95"/>
      <c r="AQ44" s="95"/>
    </row>
    <row r="45" spans="2:43" ht="12" customHeight="1">
      <c r="B45" s="85">
        <v>5</v>
      </c>
      <c r="C45" s="85"/>
      <c r="D45" s="86" t="s">
        <v>111</v>
      </c>
      <c r="E45" s="86"/>
      <c r="F45" s="86"/>
      <c r="G45" s="86"/>
      <c r="H45" s="86"/>
      <c r="I45" s="86"/>
      <c r="J45" s="86"/>
      <c r="K45" s="86" t="s">
        <v>112</v>
      </c>
      <c r="L45" s="86"/>
      <c r="M45" s="86"/>
      <c r="N45" s="86"/>
      <c r="O45" s="85">
        <v>566</v>
      </c>
      <c r="P45" s="85"/>
      <c r="Q45" s="85"/>
      <c r="R45" s="85">
        <v>12</v>
      </c>
      <c r="S45" s="85"/>
      <c r="T45" s="85"/>
      <c r="U45" s="85"/>
      <c r="V45" s="85">
        <v>0.9</v>
      </c>
      <c r="W45" s="85"/>
      <c r="X45" s="85">
        <v>0.95</v>
      </c>
      <c r="Y45" s="85"/>
      <c r="Z45" s="85"/>
      <c r="AA45" s="85"/>
      <c r="AB45" s="85">
        <v>0.98</v>
      </c>
      <c r="AC45" s="85"/>
      <c r="AD45" s="85"/>
      <c r="AE45" s="95">
        <f t="shared" si="3"/>
        <v>0.9529591836734694</v>
      </c>
      <c r="AF45" s="95"/>
      <c r="AG45" s="95"/>
      <c r="AH45" s="95"/>
      <c r="AI45" s="95">
        <f t="shared" si="4"/>
        <v>0.625</v>
      </c>
      <c r="AJ45" s="95"/>
      <c r="AK45" s="95"/>
      <c r="AL45" s="95"/>
      <c r="AM45" s="95"/>
      <c r="AN45" s="95">
        <f t="shared" si="5"/>
        <v>1.3328595</v>
      </c>
      <c r="AO45" s="95"/>
      <c r="AP45" s="95"/>
      <c r="AQ45" s="95"/>
    </row>
    <row r="46" spans="2:43" ht="12" customHeight="1">
      <c r="B46" s="85">
        <v>6</v>
      </c>
      <c r="C46" s="85"/>
      <c r="D46" s="86" t="s">
        <v>113</v>
      </c>
      <c r="E46" s="86"/>
      <c r="F46" s="86"/>
      <c r="G46" s="86"/>
      <c r="H46" s="86"/>
      <c r="I46" s="86"/>
      <c r="J46" s="86"/>
      <c r="K46" s="86" t="s">
        <v>114</v>
      </c>
      <c r="L46" s="86"/>
      <c r="M46" s="86"/>
      <c r="N46" s="86"/>
      <c r="O46" s="85">
        <v>564</v>
      </c>
      <c r="P46" s="85"/>
      <c r="Q46" s="85"/>
      <c r="R46" s="85">
        <v>12</v>
      </c>
      <c r="S46" s="85"/>
      <c r="T46" s="85"/>
      <c r="U46" s="85"/>
      <c r="V46" s="85">
        <v>0.9</v>
      </c>
      <c r="W46" s="85"/>
      <c r="X46" s="85">
        <v>0.95</v>
      </c>
      <c r="Y46" s="85"/>
      <c r="Z46" s="85"/>
      <c r="AA46" s="85"/>
      <c r="AB46" s="85">
        <v>0.98</v>
      </c>
      <c r="AC46" s="85"/>
      <c r="AD46" s="85"/>
      <c r="AE46" s="95">
        <f t="shared" si="3"/>
        <v>0.9495918367346938</v>
      </c>
      <c r="AF46" s="95"/>
      <c r="AG46" s="95"/>
      <c r="AH46" s="95"/>
      <c r="AI46" s="95">
        <f t="shared" si="4"/>
        <v>0.5416666666666666</v>
      </c>
      <c r="AJ46" s="95"/>
      <c r="AK46" s="95"/>
      <c r="AL46" s="95"/>
      <c r="AM46" s="95"/>
      <c r="AN46" s="95">
        <f t="shared" si="5"/>
        <v>1.258788</v>
      </c>
      <c r="AO46" s="95"/>
      <c r="AP46" s="95"/>
      <c r="AQ46" s="95"/>
    </row>
    <row r="47" spans="2:43" ht="12" customHeight="1">
      <c r="B47" s="85">
        <v>7</v>
      </c>
      <c r="C47" s="85"/>
      <c r="D47" s="86" t="s">
        <v>115</v>
      </c>
      <c r="E47" s="86"/>
      <c r="F47" s="86"/>
      <c r="G47" s="86"/>
      <c r="H47" s="86"/>
      <c r="I47" s="86"/>
      <c r="J47" s="86"/>
      <c r="K47" s="86" t="s">
        <v>69</v>
      </c>
      <c r="L47" s="86"/>
      <c r="M47" s="86"/>
      <c r="N47" s="86"/>
      <c r="O47" s="85">
        <v>554</v>
      </c>
      <c r="P47" s="85"/>
      <c r="Q47" s="85"/>
      <c r="R47" s="85">
        <v>12</v>
      </c>
      <c r="S47" s="85"/>
      <c r="T47" s="85"/>
      <c r="U47" s="85"/>
      <c r="V47" s="85">
        <v>0.9</v>
      </c>
      <c r="W47" s="85"/>
      <c r="X47" s="85">
        <v>0.95</v>
      </c>
      <c r="Y47" s="85"/>
      <c r="Z47" s="85"/>
      <c r="AA47" s="85"/>
      <c r="AB47" s="85">
        <v>0.98</v>
      </c>
      <c r="AC47" s="85"/>
      <c r="AD47" s="85"/>
      <c r="AE47" s="95">
        <f t="shared" si="3"/>
        <v>0.9327551020408164</v>
      </c>
      <c r="AF47" s="95"/>
      <c r="AG47" s="95"/>
      <c r="AH47" s="95"/>
      <c r="AI47" s="95">
        <f t="shared" si="4"/>
        <v>0.4583333333333333</v>
      </c>
      <c r="AJ47" s="95"/>
      <c r="AK47" s="95"/>
      <c r="AL47" s="95"/>
      <c r="AM47" s="95"/>
      <c r="AN47" s="95">
        <f t="shared" si="5"/>
        <v>1.1734305</v>
      </c>
      <c r="AO47" s="95"/>
      <c r="AP47" s="95"/>
      <c r="AQ47" s="95"/>
    </row>
    <row r="48" spans="2:43" ht="12" customHeight="1">
      <c r="B48" s="85">
        <v>8</v>
      </c>
      <c r="C48" s="85"/>
      <c r="D48" s="86" t="s">
        <v>116</v>
      </c>
      <c r="E48" s="86"/>
      <c r="F48" s="86"/>
      <c r="G48" s="86"/>
      <c r="H48" s="86"/>
      <c r="I48" s="86"/>
      <c r="J48" s="86"/>
      <c r="K48" s="86" t="s">
        <v>69</v>
      </c>
      <c r="L48" s="86"/>
      <c r="M48" s="86"/>
      <c r="N48" s="86"/>
      <c r="O48" s="85">
        <v>553</v>
      </c>
      <c r="P48" s="85"/>
      <c r="Q48" s="85"/>
      <c r="R48" s="85">
        <v>12</v>
      </c>
      <c r="S48" s="85"/>
      <c r="T48" s="85"/>
      <c r="U48" s="85"/>
      <c r="V48" s="85">
        <v>0.9</v>
      </c>
      <c r="W48" s="85"/>
      <c r="X48" s="85">
        <v>0.95</v>
      </c>
      <c r="Y48" s="85"/>
      <c r="Z48" s="85"/>
      <c r="AA48" s="85"/>
      <c r="AB48" s="85">
        <v>0.98</v>
      </c>
      <c r="AC48" s="85"/>
      <c r="AD48" s="85"/>
      <c r="AE48" s="95">
        <f t="shared" si="3"/>
        <v>0.9310714285714285</v>
      </c>
      <c r="AF48" s="95"/>
      <c r="AG48" s="95"/>
      <c r="AH48" s="95"/>
      <c r="AI48" s="95">
        <f t="shared" si="4"/>
        <v>0.375</v>
      </c>
      <c r="AJ48" s="95"/>
      <c r="AK48" s="95"/>
      <c r="AL48" s="95"/>
      <c r="AM48" s="95"/>
      <c r="AN48" s="95">
        <f t="shared" si="5"/>
        <v>1.10076975</v>
      </c>
      <c r="AO48" s="95"/>
      <c r="AP48" s="95"/>
      <c r="AQ48" s="95"/>
    </row>
    <row r="49" spans="2:43" ht="12" customHeight="1">
      <c r="B49" s="85">
        <v>9</v>
      </c>
      <c r="C49" s="85"/>
      <c r="D49" s="86" t="s">
        <v>117</v>
      </c>
      <c r="E49" s="86"/>
      <c r="F49" s="86"/>
      <c r="G49" s="86"/>
      <c r="H49" s="86"/>
      <c r="I49" s="86"/>
      <c r="J49" s="86"/>
      <c r="K49" s="86" t="s">
        <v>107</v>
      </c>
      <c r="L49" s="86"/>
      <c r="M49" s="86"/>
      <c r="N49" s="86"/>
      <c r="O49" s="85">
        <v>552</v>
      </c>
      <c r="P49" s="85"/>
      <c r="Q49" s="85"/>
      <c r="R49" s="85">
        <v>12</v>
      </c>
      <c r="S49" s="85"/>
      <c r="T49" s="85"/>
      <c r="U49" s="85"/>
      <c r="V49" s="85">
        <v>0.9</v>
      </c>
      <c r="W49" s="85"/>
      <c r="X49" s="85">
        <v>0.95</v>
      </c>
      <c r="Y49" s="85"/>
      <c r="Z49" s="85"/>
      <c r="AA49" s="85"/>
      <c r="AB49" s="85">
        <v>0.98</v>
      </c>
      <c r="AC49" s="85"/>
      <c r="AD49" s="85"/>
      <c r="AE49" s="95">
        <f t="shared" si="3"/>
        <v>0.9293877551020409</v>
      </c>
      <c r="AF49" s="95"/>
      <c r="AG49" s="95"/>
      <c r="AH49" s="95"/>
      <c r="AI49" s="95">
        <f t="shared" si="4"/>
        <v>0.2916666666666667</v>
      </c>
      <c r="AJ49" s="95"/>
      <c r="AK49" s="95"/>
      <c r="AL49" s="95"/>
      <c r="AM49" s="95"/>
      <c r="AN49" s="95">
        <f t="shared" si="5"/>
        <v>1.0281090000000002</v>
      </c>
      <c r="AO49" s="95"/>
      <c r="AP49" s="95"/>
      <c r="AQ49" s="95"/>
    </row>
    <row r="50" spans="2:43" ht="12" customHeight="1">
      <c r="B50" s="85">
        <v>10</v>
      </c>
      <c r="C50" s="85"/>
      <c r="D50" s="86" t="s">
        <v>118</v>
      </c>
      <c r="E50" s="86"/>
      <c r="F50" s="86"/>
      <c r="G50" s="86"/>
      <c r="H50" s="86"/>
      <c r="I50" s="86"/>
      <c r="J50" s="86"/>
      <c r="K50" s="86" t="s">
        <v>101</v>
      </c>
      <c r="L50" s="86"/>
      <c r="M50" s="86"/>
      <c r="N50" s="86"/>
      <c r="O50" s="85">
        <v>531</v>
      </c>
      <c r="P50" s="85"/>
      <c r="Q50" s="85"/>
      <c r="R50" s="85">
        <v>12</v>
      </c>
      <c r="S50" s="85"/>
      <c r="T50" s="85"/>
      <c r="U50" s="85"/>
      <c r="V50" s="85">
        <v>0.9</v>
      </c>
      <c r="W50" s="85"/>
      <c r="X50" s="85">
        <v>0.95</v>
      </c>
      <c r="Y50" s="85"/>
      <c r="Z50" s="85"/>
      <c r="AA50" s="85"/>
      <c r="AB50" s="85">
        <v>0.98</v>
      </c>
      <c r="AC50" s="85"/>
      <c r="AD50" s="85"/>
      <c r="AE50" s="95">
        <f t="shared" si="3"/>
        <v>0.894030612244898</v>
      </c>
      <c r="AF50" s="95"/>
      <c r="AG50" s="95"/>
      <c r="AH50" s="95"/>
      <c r="AI50" s="95">
        <f t="shared" si="4"/>
        <v>0.20833333333333334</v>
      </c>
      <c r="AJ50" s="95"/>
      <c r="AK50" s="95"/>
      <c r="AL50" s="95"/>
      <c r="AM50" s="95"/>
      <c r="AN50" s="95">
        <f t="shared" si="5"/>
        <v>0.9272332499999999</v>
      </c>
      <c r="AO50" s="95"/>
      <c r="AP50" s="95"/>
      <c r="AQ50" s="95"/>
    </row>
    <row r="51" spans="2:43" ht="12" customHeight="1">
      <c r="B51" s="85">
        <v>11</v>
      </c>
      <c r="C51" s="85"/>
      <c r="D51" s="86" t="s">
        <v>119</v>
      </c>
      <c r="E51" s="86"/>
      <c r="F51" s="86"/>
      <c r="G51" s="86"/>
      <c r="H51" s="86"/>
      <c r="I51" s="86"/>
      <c r="J51" s="86"/>
      <c r="K51" s="86" t="s">
        <v>112</v>
      </c>
      <c r="L51" s="86"/>
      <c r="M51" s="86"/>
      <c r="N51" s="86"/>
      <c r="O51" s="85">
        <v>461</v>
      </c>
      <c r="P51" s="85"/>
      <c r="Q51" s="85"/>
      <c r="R51" s="85">
        <v>12</v>
      </c>
      <c r="S51" s="85"/>
      <c r="T51" s="85"/>
      <c r="U51" s="85"/>
      <c r="V51" s="85">
        <v>0.9</v>
      </c>
      <c r="W51" s="85"/>
      <c r="X51" s="85">
        <v>0.95</v>
      </c>
      <c r="Y51" s="85"/>
      <c r="Z51" s="85"/>
      <c r="AA51" s="85"/>
      <c r="AB51" s="85">
        <v>0.98</v>
      </c>
      <c r="AC51" s="85"/>
      <c r="AD51" s="85"/>
      <c r="AE51" s="95">
        <f t="shared" si="3"/>
        <v>0.7761734693877551</v>
      </c>
      <c r="AF51" s="95"/>
      <c r="AG51" s="95"/>
      <c r="AH51" s="95"/>
      <c r="AI51" s="95">
        <f t="shared" si="4"/>
        <v>0.125</v>
      </c>
      <c r="AJ51" s="95"/>
      <c r="AK51" s="95"/>
      <c r="AL51" s="95"/>
      <c r="AM51" s="95"/>
      <c r="AN51" s="95">
        <f t="shared" si="5"/>
        <v>0.75723075</v>
      </c>
      <c r="AO51" s="95"/>
      <c r="AP51" s="95"/>
      <c r="AQ51" s="95"/>
    </row>
    <row r="52" spans="2:43" ht="12" customHeight="1">
      <c r="B52" s="85">
        <v>12</v>
      </c>
      <c r="C52" s="85"/>
      <c r="D52" s="86" t="s">
        <v>120</v>
      </c>
      <c r="E52" s="86"/>
      <c r="F52" s="86"/>
      <c r="G52" s="86"/>
      <c r="H52" s="86"/>
      <c r="I52" s="86"/>
      <c r="J52" s="86"/>
      <c r="K52" s="86" t="s">
        <v>114</v>
      </c>
      <c r="L52" s="86"/>
      <c r="M52" s="86"/>
      <c r="N52" s="86"/>
      <c r="O52" s="85">
        <v>324</v>
      </c>
      <c r="P52" s="85"/>
      <c r="Q52" s="85"/>
      <c r="R52" s="85">
        <v>12</v>
      </c>
      <c r="S52" s="85"/>
      <c r="T52" s="85"/>
      <c r="U52" s="85"/>
      <c r="V52" s="85">
        <v>0.9</v>
      </c>
      <c r="W52" s="85"/>
      <c r="X52" s="85">
        <v>0.95</v>
      </c>
      <c r="Y52" s="85"/>
      <c r="Z52" s="85"/>
      <c r="AA52" s="85"/>
      <c r="AB52" s="85">
        <v>0.98</v>
      </c>
      <c r="AC52" s="85"/>
      <c r="AD52" s="85"/>
      <c r="AE52" s="95">
        <f t="shared" si="3"/>
        <v>0.5455102040816326</v>
      </c>
      <c r="AF52" s="95"/>
      <c r="AG52" s="95"/>
      <c r="AH52" s="95"/>
      <c r="AI52" s="95">
        <f t="shared" si="4"/>
        <v>0.041666666666666664</v>
      </c>
      <c r="AJ52" s="95"/>
      <c r="AK52" s="95"/>
      <c r="AL52" s="95"/>
      <c r="AM52" s="95"/>
      <c r="AN52" s="95">
        <f t="shared" si="5"/>
        <v>0.492708</v>
      </c>
      <c r="AO52" s="95"/>
      <c r="AP52" s="95"/>
      <c r="AQ52" s="95"/>
    </row>
    <row r="53" spans="2:43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:43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2:43" ht="12" customHeight="1">
      <c r="B55" s="90" t="s">
        <v>41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7"/>
      <c r="P55" s="96" t="s">
        <v>60</v>
      </c>
      <c r="Q55" s="96"/>
      <c r="R55" s="96"/>
      <c r="S55" s="96"/>
      <c r="T55" s="96"/>
      <c r="U55" s="96"/>
      <c r="V55" s="97">
        <v>551</v>
      </c>
      <c r="W55" s="97"/>
      <c r="X55" s="9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2:43" ht="12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7"/>
      <c r="P56" s="96" t="s">
        <v>59</v>
      </c>
      <c r="Q56" s="96"/>
      <c r="R56" s="96"/>
      <c r="S56" s="96"/>
      <c r="T56" s="96"/>
      <c r="U56" s="96"/>
      <c r="V56" s="97"/>
      <c r="W56" s="97"/>
      <c r="X56" s="9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2:43" ht="12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2:43" ht="12" customHeight="1">
      <c r="B58" s="85" t="s">
        <v>2</v>
      </c>
      <c r="C58" s="85"/>
      <c r="D58" s="85" t="s">
        <v>0</v>
      </c>
      <c r="E58" s="85"/>
      <c r="F58" s="85"/>
      <c r="G58" s="85"/>
      <c r="H58" s="85"/>
      <c r="I58" s="85"/>
      <c r="J58" s="85"/>
      <c r="K58" s="85" t="s">
        <v>1</v>
      </c>
      <c r="L58" s="85"/>
      <c r="M58" s="85"/>
      <c r="N58" s="85"/>
      <c r="O58" s="85" t="s">
        <v>12</v>
      </c>
      <c r="P58" s="85"/>
      <c r="Q58" s="85"/>
      <c r="R58" s="85" t="s">
        <v>9</v>
      </c>
      <c r="S58" s="85"/>
      <c r="T58" s="85"/>
      <c r="U58" s="85"/>
      <c r="V58" s="85" t="s">
        <v>4</v>
      </c>
      <c r="W58" s="85"/>
      <c r="X58" s="85" t="s">
        <v>5</v>
      </c>
      <c r="Y58" s="85"/>
      <c r="Z58" s="85"/>
      <c r="AA58" s="85"/>
      <c r="AB58" s="85" t="s">
        <v>6</v>
      </c>
      <c r="AC58" s="85"/>
      <c r="AD58" s="85"/>
      <c r="AE58" s="85" t="s">
        <v>15</v>
      </c>
      <c r="AF58" s="85"/>
      <c r="AG58" s="85"/>
      <c r="AH58" s="85"/>
      <c r="AI58" s="85" t="s">
        <v>8</v>
      </c>
      <c r="AJ58" s="85"/>
      <c r="AK58" s="85"/>
      <c r="AL58" s="85"/>
      <c r="AM58" s="85"/>
      <c r="AN58" s="85" t="s">
        <v>3</v>
      </c>
      <c r="AO58" s="85"/>
      <c r="AP58" s="85"/>
      <c r="AQ58" s="85"/>
    </row>
    <row r="59" spans="2:43" ht="12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2:43" ht="12" customHeight="1">
      <c r="B60" s="85">
        <v>1</v>
      </c>
      <c r="C60" s="85"/>
      <c r="D60" s="86" t="s">
        <v>121</v>
      </c>
      <c r="E60" s="86"/>
      <c r="F60" s="86"/>
      <c r="G60" s="86"/>
      <c r="H60" s="86"/>
      <c r="I60" s="86"/>
      <c r="J60" s="86"/>
      <c r="K60" s="86" t="s">
        <v>89</v>
      </c>
      <c r="L60" s="86"/>
      <c r="M60" s="86"/>
      <c r="N60" s="86"/>
      <c r="O60" s="85">
        <v>536</v>
      </c>
      <c r="P60" s="85"/>
      <c r="Q60" s="85"/>
      <c r="R60" s="85">
        <v>6</v>
      </c>
      <c r="S60" s="85"/>
      <c r="T60" s="85"/>
      <c r="U60" s="85"/>
      <c r="V60" s="85">
        <v>1</v>
      </c>
      <c r="W60" s="85"/>
      <c r="X60" s="85">
        <v>0.95</v>
      </c>
      <c r="Y60" s="85"/>
      <c r="Z60" s="85"/>
      <c r="AA60" s="85"/>
      <c r="AB60" s="85">
        <v>0.98</v>
      </c>
      <c r="AC60" s="85"/>
      <c r="AD60" s="85"/>
      <c r="AE60" s="95">
        <f aca="true" t="shared" si="6" ref="AE60:AE65">SUM(0.5*(O60/600+O60/551))</f>
        <v>0.9330550514216576</v>
      </c>
      <c r="AF60" s="95"/>
      <c r="AG60" s="95"/>
      <c r="AH60" s="95"/>
      <c r="AI60" s="95">
        <f aca="true" t="shared" si="7" ref="AI60:AI65">SUM((R60-B60+0.5))/R60</f>
        <v>0.9166666666666666</v>
      </c>
      <c r="AJ60" s="95"/>
      <c r="AK60" s="95"/>
      <c r="AL60" s="95"/>
      <c r="AM60" s="95"/>
      <c r="AN60" s="95">
        <f aca="true" t="shared" si="8" ref="AN60:AN65">SUM(((AE60*AB60)+AI60)*V60*X60)</f>
        <v>1.7395075862068965</v>
      </c>
      <c r="AO60" s="95"/>
      <c r="AP60" s="95"/>
      <c r="AQ60" s="95"/>
    </row>
    <row r="61" spans="2:43" ht="12" customHeight="1">
      <c r="B61" s="85">
        <v>2</v>
      </c>
      <c r="C61" s="85"/>
      <c r="D61" s="86" t="s">
        <v>122</v>
      </c>
      <c r="E61" s="86"/>
      <c r="F61" s="86"/>
      <c r="G61" s="86"/>
      <c r="H61" s="86"/>
      <c r="I61" s="86"/>
      <c r="J61" s="86"/>
      <c r="K61" s="86" t="s">
        <v>14</v>
      </c>
      <c r="L61" s="86"/>
      <c r="M61" s="86"/>
      <c r="N61" s="86"/>
      <c r="O61" s="85">
        <v>491</v>
      </c>
      <c r="P61" s="85"/>
      <c r="Q61" s="85"/>
      <c r="R61" s="85">
        <v>6</v>
      </c>
      <c r="S61" s="85"/>
      <c r="T61" s="85"/>
      <c r="U61" s="85"/>
      <c r="V61" s="85">
        <v>1</v>
      </c>
      <c r="W61" s="85"/>
      <c r="X61" s="85">
        <v>0.95</v>
      </c>
      <c r="Y61" s="85"/>
      <c r="Z61" s="85"/>
      <c r="AA61" s="85"/>
      <c r="AB61" s="85">
        <v>0.98</v>
      </c>
      <c r="AC61" s="85"/>
      <c r="AD61" s="85"/>
      <c r="AE61" s="95">
        <f t="shared" si="6"/>
        <v>0.8547202056866303</v>
      </c>
      <c r="AF61" s="95"/>
      <c r="AG61" s="95"/>
      <c r="AH61" s="95"/>
      <c r="AI61" s="95">
        <f t="shared" si="7"/>
        <v>0.75</v>
      </c>
      <c r="AJ61" s="95"/>
      <c r="AK61" s="95"/>
      <c r="AL61" s="95"/>
      <c r="AM61" s="95"/>
      <c r="AN61" s="95">
        <f t="shared" si="8"/>
        <v>1.5082445114942526</v>
      </c>
      <c r="AO61" s="95"/>
      <c r="AP61" s="95"/>
      <c r="AQ61" s="95"/>
    </row>
    <row r="62" spans="2:43" ht="12" customHeight="1">
      <c r="B62" s="85">
        <v>3</v>
      </c>
      <c r="C62" s="85"/>
      <c r="D62" s="86" t="s">
        <v>123</v>
      </c>
      <c r="E62" s="86"/>
      <c r="F62" s="86"/>
      <c r="G62" s="86"/>
      <c r="H62" s="86"/>
      <c r="I62" s="86"/>
      <c r="J62" s="86"/>
      <c r="K62" s="86" t="s">
        <v>14</v>
      </c>
      <c r="L62" s="86"/>
      <c r="M62" s="86"/>
      <c r="N62" s="86"/>
      <c r="O62" s="85">
        <v>483</v>
      </c>
      <c r="P62" s="85"/>
      <c r="Q62" s="85"/>
      <c r="R62" s="85">
        <v>6</v>
      </c>
      <c r="S62" s="85"/>
      <c r="T62" s="85"/>
      <c r="U62" s="85"/>
      <c r="V62" s="85">
        <v>1</v>
      </c>
      <c r="W62" s="85"/>
      <c r="X62" s="85">
        <v>0.95</v>
      </c>
      <c r="Y62" s="85"/>
      <c r="Z62" s="85"/>
      <c r="AA62" s="85"/>
      <c r="AB62" s="85">
        <v>0.98</v>
      </c>
      <c r="AC62" s="85"/>
      <c r="AD62" s="85"/>
      <c r="AE62" s="95">
        <f t="shared" si="6"/>
        <v>0.8407940108892922</v>
      </c>
      <c r="AF62" s="95"/>
      <c r="AG62" s="95"/>
      <c r="AH62" s="95"/>
      <c r="AI62" s="95">
        <f t="shared" si="7"/>
        <v>0.5833333333333334</v>
      </c>
      <c r="AJ62" s="95"/>
      <c r="AK62" s="95"/>
      <c r="AL62" s="95"/>
      <c r="AM62" s="95"/>
      <c r="AN62" s="95">
        <f t="shared" si="8"/>
        <v>1.3369458908045977</v>
      </c>
      <c r="AO62" s="95"/>
      <c r="AP62" s="95"/>
      <c r="AQ62" s="95"/>
    </row>
    <row r="63" spans="2:43" ht="12" customHeight="1">
      <c r="B63" s="85">
        <v>4</v>
      </c>
      <c r="C63" s="85"/>
      <c r="D63" s="86" t="s">
        <v>125</v>
      </c>
      <c r="E63" s="86"/>
      <c r="F63" s="86"/>
      <c r="G63" s="86"/>
      <c r="H63" s="86"/>
      <c r="I63" s="86"/>
      <c r="J63" s="86"/>
      <c r="K63" s="86" t="s">
        <v>69</v>
      </c>
      <c r="L63" s="86"/>
      <c r="M63" s="86"/>
      <c r="N63" s="86"/>
      <c r="O63" s="85">
        <v>411</v>
      </c>
      <c r="P63" s="85"/>
      <c r="Q63" s="85"/>
      <c r="R63" s="85">
        <v>6</v>
      </c>
      <c r="S63" s="85"/>
      <c r="T63" s="85"/>
      <c r="U63" s="85"/>
      <c r="V63" s="85">
        <v>1</v>
      </c>
      <c r="W63" s="85"/>
      <c r="X63" s="85">
        <v>0.95</v>
      </c>
      <c r="Y63" s="85"/>
      <c r="Z63" s="85"/>
      <c r="AA63" s="85"/>
      <c r="AB63" s="85">
        <v>0.98</v>
      </c>
      <c r="AC63" s="85"/>
      <c r="AD63" s="85"/>
      <c r="AE63" s="95">
        <f t="shared" si="6"/>
        <v>0.7154582577132487</v>
      </c>
      <c r="AF63" s="95"/>
      <c r="AG63" s="95"/>
      <c r="AH63" s="95"/>
      <c r="AI63" s="95">
        <f t="shared" si="7"/>
        <v>0.4166666666666667</v>
      </c>
      <c r="AJ63" s="95"/>
      <c r="AK63" s="95"/>
      <c r="AL63" s="95"/>
      <c r="AM63" s="95"/>
      <c r="AN63" s="95">
        <f t="shared" si="8"/>
        <v>1.0619249712643677</v>
      </c>
      <c r="AO63" s="95"/>
      <c r="AP63" s="95"/>
      <c r="AQ63" s="95"/>
    </row>
    <row r="64" spans="2:43" ht="12" customHeight="1">
      <c r="B64" s="85">
        <v>5</v>
      </c>
      <c r="C64" s="85"/>
      <c r="D64" s="86" t="s">
        <v>124</v>
      </c>
      <c r="E64" s="86"/>
      <c r="F64" s="86"/>
      <c r="G64" s="86"/>
      <c r="H64" s="86"/>
      <c r="I64" s="86"/>
      <c r="J64" s="86"/>
      <c r="K64" s="86" t="s">
        <v>101</v>
      </c>
      <c r="L64" s="86"/>
      <c r="M64" s="86"/>
      <c r="N64" s="86"/>
      <c r="O64" s="85">
        <v>409</v>
      </c>
      <c r="P64" s="85"/>
      <c r="Q64" s="85"/>
      <c r="R64" s="85">
        <v>6</v>
      </c>
      <c r="S64" s="85"/>
      <c r="T64" s="85"/>
      <c r="U64" s="85"/>
      <c r="V64" s="85">
        <v>1</v>
      </c>
      <c r="W64" s="85"/>
      <c r="X64" s="85">
        <v>0.95</v>
      </c>
      <c r="Y64" s="85"/>
      <c r="Z64" s="85"/>
      <c r="AA64" s="85"/>
      <c r="AB64" s="85">
        <v>0.98</v>
      </c>
      <c r="AC64" s="85"/>
      <c r="AD64" s="85"/>
      <c r="AE64" s="95">
        <f t="shared" si="6"/>
        <v>0.7119767090139141</v>
      </c>
      <c r="AF64" s="95"/>
      <c r="AG64" s="95"/>
      <c r="AH64" s="95"/>
      <c r="AI64" s="95">
        <f t="shared" si="7"/>
        <v>0.25</v>
      </c>
      <c r="AJ64" s="95"/>
      <c r="AK64" s="95"/>
      <c r="AL64" s="95"/>
      <c r="AM64" s="95"/>
      <c r="AN64" s="95">
        <f t="shared" si="8"/>
        <v>0.9003503160919539</v>
      </c>
      <c r="AO64" s="95"/>
      <c r="AP64" s="95"/>
      <c r="AQ64" s="95"/>
    </row>
    <row r="65" spans="2:43" ht="12" customHeight="1">
      <c r="B65" s="85">
        <v>6</v>
      </c>
      <c r="C65" s="85"/>
      <c r="D65" s="86" t="s">
        <v>126</v>
      </c>
      <c r="E65" s="86"/>
      <c r="F65" s="86"/>
      <c r="G65" s="86"/>
      <c r="H65" s="86"/>
      <c r="I65" s="86"/>
      <c r="J65" s="86"/>
      <c r="K65" s="86" t="s">
        <v>13</v>
      </c>
      <c r="L65" s="86"/>
      <c r="M65" s="86"/>
      <c r="N65" s="86"/>
      <c r="O65" s="85">
        <v>371</v>
      </c>
      <c r="P65" s="85"/>
      <c r="Q65" s="85"/>
      <c r="R65" s="85">
        <v>6</v>
      </c>
      <c r="S65" s="85"/>
      <c r="T65" s="85"/>
      <c r="U65" s="85"/>
      <c r="V65" s="85">
        <v>1</v>
      </c>
      <c r="W65" s="85"/>
      <c r="X65" s="85">
        <v>0.95</v>
      </c>
      <c r="Y65" s="85"/>
      <c r="Z65" s="85"/>
      <c r="AA65" s="85"/>
      <c r="AB65" s="85">
        <v>0.98</v>
      </c>
      <c r="AC65" s="85"/>
      <c r="AD65" s="85"/>
      <c r="AE65" s="95">
        <f t="shared" si="6"/>
        <v>0.6458272837265577</v>
      </c>
      <c r="AF65" s="95"/>
      <c r="AG65" s="95"/>
      <c r="AH65" s="95"/>
      <c r="AI65" s="95">
        <f t="shared" si="7"/>
        <v>0.08333333333333333</v>
      </c>
      <c r="AJ65" s="95"/>
      <c r="AK65" s="95"/>
      <c r="AL65" s="95"/>
      <c r="AM65" s="95"/>
      <c r="AN65" s="95">
        <f t="shared" si="8"/>
        <v>0.6804318678160919</v>
      </c>
      <c r="AO65" s="95"/>
      <c r="AP65" s="95"/>
      <c r="AQ65" s="95"/>
    </row>
    <row r="66" spans="2:43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2:43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2:43" ht="12" customHeight="1">
      <c r="B68" s="90" t="s">
        <v>42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7"/>
      <c r="P68" s="96" t="s">
        <v>60</v>
      </c>
      <c r="Q68" s="96"/>
      <c r="R68" s="96"/>
      <c r="S68" s="96"/>
      <c r="T68" s="96"/>
      <c r="U68" s="96"/>
      <c r="V68" s="97">
        <v>549</v>
      </c>
      <c r="W68" s="97"/>
      <c r="X68" s="9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2:43" ht="12" customHeight="1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7"/>
      <c r="P69" s="96" t="s">
        <v>59</v>
      </c>
      <c r="Q69" s="96"/>
      <c r="R69" s="96"/>
      <c r="S69" s="96"/>
      <c r="T69" s="96"/>
      <c r="U69" s="96"/>
      <c r="V69" s="97"/>
      <c r="W69" s="97"/>
      <c r="X69" s="9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2:43" ht="12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2:43" ht="12" customHeight="1">
      <c r="B71" s="85" t="s">
        <v>2</v>
      </c>
      <c r="C71" s="85"/>
      <c r="D71" s="85" t="s">
        <v>0</v>
      </c>
      <c r="E71" s="85"/>
      <c r="F71" s="85"/>
      <c r="G71" s="85"/>
      <c r="H71" s="85"/>
      <c r="I71" s="85"/>
      <c r="J71" s="85"/>
      <c r="K71" s="85" t="s">
        <v>1</v>
      </c>
      <c r="L71" s="85"/>
      <c r="M71" s="85"/>
      <c r="N71" s="85"/>
      <c r="O71" s="85" t="s">
        <v>12</v>
      </c>
      <c r="P71" s="85"/>
      <c r="Q71" s="85"/>
      <c r="R71" s="85" t="s">
        <v>9</v>
      </c>
      <c r="S71" s="85"/>
      <c r="T71" s="85"/>
      <c r="U71" s="85"/>
      <c r="V71" s="85" t="s">
        <v>4</v>
      </c>
      <c r="W71" s="85"/>
      <c r="X71" s="85" t="s">
        <v>5</v>
      </c>
      <c r="Y71" s="85"/>
      <c r="Z71" s="85"/>
      <c r="AA71" s="85"/>
      <c r="AB71" s="85" t="s">
        <v>6</v>
      </c>
      <c r="AC71" s="85"/>
      <c r="AD71" s="85"/>
      <c r="AE71" s="85" t="s">
        <v>7</v>
      </c>
      <c r="AF71" s="85"/>
      <c r="AG71" s="85"/>
      <c r="AH71" s="85"/>
      <c r="AI71" s="85" t="s">
        <v>8</v>
      </c>
      <c r="AJ71" s="85"/>
      <c r="AK71" s="85"/>
      <c r="AL71" s="85"/>
      <c r="AM71" s="85"/>
      <c r="AN71" s="85" t="s">
        <v>3</v>
      </c>
      <c r="AO71" s="85"/>
      <c r="AP71" s="85"/>
      <c r="AQ71" s="85"/>
    </row>
    <row r="72" spans="2:43" ht="12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2:43" ht="12" customHeight="1">
      <c r="B73" s="85">
        <v>1</v>
      </c>
      <c r="C73" s="85"/>
      <c r="D73" s="87" t="s">
        <v>127</v>
      </c>
      <c r="E73" s="87"/>
      <c r="F73" s="87"/>
      <c r="G73" s="87"/>
      <c r="H73" s="87"/>
      <c r="I73" s="87"/>
      <c r="J73" s="87"/>
      <c r="K73" s="87" t="s">
        <v>101</v>
      </c>
      <c r="L73" s="87"/>
      <c r="M73" s="87"/>
      <c r="N73" s="87"/>
      <c r="O73" s="85">
        <v>512</v>
      </c>
      <c r="P73" s="85"/>
      <c r="Q73" s="85"/>
      <c r="R73" s="85">
        <v>2</v>
      </c>
      <c r="S73" s="85"/>
      <c r="T73" s="85"/>
      <c r="U73" s="85"/>
      <c r="V73" s="85">
        <v>0.9</v>
      </c>
      <c r="W73" s="85"/>
      <c r="X73" s="85">
        <v>0.95</v>
      </c>
      <c r="Y73" s="85"/>
      <c r="Z73" s="85"/>
      <c r="AA73" s="85"/>
      <c r="AB73" s="85">
        <v>0.98</v>
      </c>
      <c r="AC73" s="85"/>
      <c r="AD73" s="85"/>
      <c r="AE73" s="95">
        <f>SUM(0.5*(O73/600+O73/549))</f>
        <v>0.892969034608379</v>
      </c>
      <c r="AF73" s="95"/>
      <c r="AG73" s="95"/>
      <c r="AH73" s="95"/>
      <c r="AI73" s="95">
        <f>SUM((R73-B73+0.5))/R73</f>
        <v>0.75</v>
      </c>
      <c r="AJ73" s="95"/>
      <c r="AK73" s="95"/>
      <c r="AL73" s="95"/>
      <c r="AM73" s="95"/>
      <c r="AN73" s="95">
        <f>SUM(((AE73*AB73)+AI73)*V73*X73)</f>
        <v>1.3894687540983608</v>
      </c>
      <c r="AO73" s="95"/>
      <c r="AP73" s="95"/>
      <c r="AQ73" s="95"/>
    </row>
    <row r="74" spans="2:43" ht="12" customHeight="1">
      <c r="B74" s="85">
        <v>2</v>
      </c>
      <c r="C74" s="85"/>
      <c r="D74" s="87" t="s">
        <v>128</v>
      </c>
      <c r="E74" s="87"/>
      <c r="F74" s="87"/>
      <c r="G74" s="87"/>
      <c r="H74" s="87"/>
      <c r="I74" s="87"/>
      <c r="J74" s="87"/>
      <c r="K74" s="87" t="s">
        <v>101</v>
      </c>
      <c r="L74" s="87"/>
      <c r="M74" s="87"/>
      <c r="N74" s="87"/>
      <c r="O74" s="85">
        <v>482</v>
      </c>
      <c r="P74" s="85"/>
      <c r="Q74" s="85"/>
      <c r="R74" s="85">
        <v>2</v>
      </c>
      <c r="S74" s="85"/>
      <c r="T74" s="85"/>
      <c r="U74" s="85"/>
      <c r="V74" s="85">
        <v>0.9</v>
      </c>
      <c r="W74" s="85"/>
      <c r="X74" s="85">
        <v>0.95</v>
      </c>
      <c r="Y74" s="85"/>
      <c r="Z74" s="85"/>
      <c r="AA74" s="85"/>
      <c r="AB74" s="85">
        <v>0.98</v>
      </c>
      <c r="AC74" s="85"/>
      <c r="AD74" s="85"/>
      <c r="AE74" s="95">
        <f>SUM(0.5*(O74/600+O74/549))</f>
        <v>0.8406466302367942</v>
      </c>
      <c r="AF74" s="95"/>
      <c r="AG74" s="95"/>
      <c r="AH74" s="95"/>
      <c r="AI74" s="95">
        <f>SUM((R74-B74+0.5))/R74</f>
        <v>0.25</v>
      </c>
      <c r="AJ74" s="95"/>
      <c r="AK74" s="95"/>
      <c r="AL74" s="95"/>
      <c r="AM74" s="95"/>
      <c r="AN74" s="95">
        <f>SUM(((AE74*AB74)+AI74)*V74*X74)</f>
        <v>0.9181278114754099</v>
      </c>
      <c r="AO74" s="95"/>
      <c r="AP74" s="95"/>
      <c r="AQ74" s="95"/>
    </row>
    <row r="75" spans="2:43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2:43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2:43" ht="12" customHeight="1">
      <c r="B77" s="90" t="s">
        <v>43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7"/>
      <c r="P77" s="96" t="s">
        <v>60</v>
      </c>
      <c r="Q77" s="96"/>
      <c r="R77" s="96"/>
      <c r="S77" s="96"/>
      <c r="T77" s="96"/>
      <c r="U77" s="96"/>
      <c r="V77" s="97">
        <v>540</v>
      </c>
      <c r="W77" s="97"/>
      <c r="X77" s="9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2:43" ht="12" customHeight="1"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7"/>
      <c r="P78" s="96" t="s">
        <v>59</v>
      </c>
      <c r="Q78" s="96"/>
      <c r="R78" s="96"/>
      <c r="S78" s="96"/>
      <c r="T78" s="96"/>
      <c r="U78" s="96"/>
      <c r="V78" s="97"/>
      <c r="W78" s="97"/>
      <c r="X78" s="9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2:43" ht="12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2:43" ht="12" customHeight="1">
      <c r="B80" s="85" t="s">
        <v>2</v>
      </c>
      <c r="C80" s="85"/>
      <c r="D80" s="85" t="s">
        <v>0</v>
      </c>
      <c r="E80" s="85"/>
      <c r="F80" s="85"/>
      <c r="G80" s="85"/>
      <c r="H80" s="85"/>
      <c r="I80" s="85"/>
      <c r="J80" s="85"/>
      <c r="K80" s="85" t="s">
        <v>1</v>
      </c>
      <c r="L80" s="85"/>
      <c r="M80" s="85"/>
      <c r="N80" s="85"/>
      <c r="O80" s="85" t="s">
        <v>12</v>
      </c>
      <c r="P80" s="85"/>
      <c r="Q80" s="85"/>
      <c r="R80" s="85" t="s">
        <v>9</v>
      </c>
      <c r="S80" s="85"/>
      <c r="T80" s="85"/>
      <c r="U80" s="85"/>
      <c r="V80" s="85" t="s">
        <v>4</v>
      </c>
      <c r="W80" s="85"/>
      <c r="X80" s="85" t="s">
        <v>5</v>
      </c>
      <c r="Y80" s="85"/>
      <c r="Z80" s="85"/>
      <c r="AA80" s="85"/>
      <c r="AB80" s="85" t="s">
        <v>6</v>
      </c>
      <c r="AC80" s="85"/>
      <c r="AD80" s="85"/>
      <c r="AE80" s="85" t="s">
        <v>7</v>
      </c>
      <c r="AF80" s="85"/>
      <c r="AG80" s="85"/>
      <c r="AH80" s="85"/>
      <c r="AI80" s="85" t="s">
        <v>8</v>
      </c>
      <c r="AJ80" s="85"/>
      <c r="AK80" s="85"/>
      <c r="AL80" s="85"/>
      <c r="AM80" s="85"/>
      <c r="AN80" s="85" t="s">
        <v>3</v>
      </c>
      <c r="AO80" s="85"/>
      <c r="AP80" s="85"/>
      <c r="AQ80" s="85"/>
    </row>
    <row r="81" spans="2:43" ht="12" customHeight="1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</row>
    <row r="82" spans="2:43" ht="12" customHeight="1">
      <c r="B82" s="85">
        <v>1</v>
      </c>
      <c r="C82" s="85"/>
      <c r="D82" s="87" t="s">
        <v>129</v>
      </c>
      <c r="E82" s="87"/>
      <c r="F82" s="87"/>
      <c r="G82" s="87"/>
      <c r="H82" s="87"/>
      <c r="I82" s="87"/>
      <c r="J82" s="87"/>
      <c r="K82" s="87" t="s">
        <v>107</v>
      </c>
      <c r="L82" s="87"/>
      <c r="M82" s="87"/>
      <c r="N82" s="87"/>
      <c r="O82" s="88">
        <v>561</v>
      </c>
      <c r="P82" s="88"/>
      <c r="Q82" s="88"/>
      <c r="R82" s="85">
        <v>2</v>
      </c>
      <c r="S82" s="85"/>
      <c r="T82" s="85"/>
      <c r="U82" s="85"/>
      <c r="V82" s="85">
        <v>1</v>
      </c>
      <c r="W82" s="85"/>
      <c r="X82" s="85">
        <v>1</v>
      </c>
      <c r="Y82" s="85"/>
      <c r="Z82" s="85"/>
      <c r="AA82" s="85"/>
      <c r="AB82" s="85">
        <v>0.98</v>
      </c>
      <c r="AC82" s="85"/>
      <c r="AD82" s="85"/>
      <c r="AE82" s="95">
        <f>SUM(0.5*(O82/600+O82/540))</f>
        <v>0.9869444444444445</v>
      </c>
      <c r="AF82" s="95"/>
      <c r="AG82" s="95"/>
      <c r="AH82" s="95"/>
      <c r="AI82" s="95">
        <f>SUM((R82-B82+0.5))/R82</f>
        <v>0.75</v>
      </c>
      <c r="AJ82" s="95"/>
      <c r="AK82" s="95"/>
      <c r="AL82" s="95"/>
      <c r="AM82" s="95"/>
      <c r="AN82" s="95">
        <f>SUM(((AE82*AB82)+AI82)*V82*X82)</f>
        <v>1.7172055555555557</v>
      </c>
      <c r="AO82" s="95"/>
      <c r="AP82" s="95"/>
      <c r="AQ82" s="95"/>
    </row>
    <row r="83" spans="2:43" ht="12" customHeight="1">
      <c r="B83" s="85">
        <v>2</v>
      </c>
      <c r="C83" s="85"/>
      <c r="D83" s="87" t="s">
        <v>130</v>
      </c>
      <c r="E83" s="87"/>
      <c r="F83" s="87"/>
      <c r="G83" s="87"/>
      <c r="H83" s="87"/>
      <c r="I83" s="87"/>
      <c r="J83" s="87"/>
      <c r="K83" s="87" t="s">
        <v>89</v>
      </c>
      <c r="L83" s="87"/>
      <c r="M83" s="87"/>
      <c r="N83" s="87"/>
      <c r="O83" s="85">
        <v>561</v>
      </c>
      <c r="P83" s="85"/>
      <c r="Q83" s="85"/>
      <c r="R83" s="85">
        <v>2</v>
      </c>
      <c r="S83" s="85"/>
      <c r="T83" s="85"/>
      <c r="U83" s="85"/>
      <c r="V83" s="85">
        <v>1</v>
      </c>
      <c r="W83" s="85"/>
      <c r="X83" s="85">
        <v>1</v>
      </c>
      <c r="Y83" s="85"/>
      <c r="Z83" s="85"/>
      <c r="AA83" s="85"/>
      <c r="AB83" s="85">
        <v>0.98</v>
      </c>
      <c r="AC83" s="85"/>
      <c r="AD83" s="85"/>
      <c r="AE83" s="95">
        <f>SUM(0.5*(O83/600+O83/540))</f>
        <v>0.9869444444444445</v>
      </c>
      <c r="AF83" s="95"/>
      <c r="AG83" s="95"/>
      <c r="AH83" s="95"/>
      <c r="AI83" s="95">
        <f>SUM((R83-B83+0.5))/R83</f>
        <v>0.25</v>
      </c>
      <c r="AJ83" s="95"/>
      <c r="AK83" s="95"/>
      <c r="AL83" s="95"/>
      <c r="AM83" s="95"/>
      <c r="AN83" s="95">
        <f>SUM(((AE83*AB83)+AI83)*V83*X83)</f>
        <v>1.2172055555555557</v>
      </c>
      <c r="AO83" s="95"/>
      <c r="AP83" s="95"/>
      <c r="AQ83" s="95"/>
    </row>
    <row r="84" spans="2:43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6" spans="2:43" ht="12" customHeight="1">
      <c r="B86" s="90" t="s">
        <v>47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7"/>
      <c r="P86" s="96" t="s">
        <v>60</v>
      </c>
      <c r="Q86" s="96"/>
      <c r="R86" s="96"/>
      <c r="S86" s="96"/>
      <c r="T86" s="96"/>
      <c r="U86" s="96"/>
      <c r="V86" s="97">
        <v>560</v>
      </c>
      <c r="W86" s="97"/>
      <c r="X86" s="9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2:43" ht="12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7"/>
      <c r="P87" s="96" t="s">
        <v>59</v>
      </c>
      <c r="Q87" s="96"/>
      <c r="R87" s="96"/>
      <c r="S87" s="96"/>
      <c r="T87" s="96"/>
      <c r="U87" s="96"/>
      <c r="V87" s="97"/>
      <c r="W87" s="97"/>
      <c r="X87" s="9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2:43" ht="12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ht="12" customHeight="1">
      <c r="B89" s="85" t="s">
        <v>2</v>
      </c>
      <c r="C89" s="85"/>
      <c r="D89" s="85" t="s">
        <v>0</v>
      </c>
      <c r="E89" s="85"/>
      <c r="F89" s="85"/>
      <c r="G89" s="85"/>
      <c r="H89" s="85"/>
      <c r="I89" s="85"/>
      <c r="J89" s="85"/>
      <c r="K89" s="85" t="s">
        <v>1</v>
      </c>
      <c r="L89" s="85"/>
      <c r="M89" s="85"/>
      <c r="N89" s="85"/>
      <c r="O89" s="85" t="s">
        <v>12</v>
      </c>
      <c r="P89" s="85"/>
      <c r="Q89" s="85"/>
      <c r="R89" s="85" t="s">
        <v>9</v>
      </c>
      <c r="S89" s="85"/>
      <c r="T89" s="85"/>
      <c r="U89" s="85"/>
      <c r="V89" s="85" t="s">
        <v>4</v>
      </c>
      <c r="W89" s="85"/>
      <c r="X89" s="85" t="s">
        <v>5</v>
      </c>
      <c r="Y89" s="85"/>
      <c r="Z89" s="85"/>
      <c r="AA89" s="85"/>
      <c r="AB89" s="85" t="s">
        <v>6</v>
      </c>
      <c r="AC89" s="85"/>
      <c r="AD89" s="85"/>
      <c r="AE89" s="85" t="s">
        <v>7</v>
      </c>
      <c r="AF89" s="85"/>
      <c r="AG89" s="85"/>
      <c r="AH89" s="85"/>
      <c r="AI89" s="85" t="s">
        <v>8</v>
      </c>
      <c r="AJ89" s="85"/>
      <c r="AK89" s="85"/>
      <c r="AL89" s="85"/>
      <c r="AM89" s="85"/>
      <c r="AN89" s="85" t="s">
        <v>3</v>
      </c>
      <c r="AO89" s="85"/>
      <c r="AP89" s="85"/>
      <c r="AQ89" s="85"/>
    </row>
    <row r="90" spans="2:44" ht="12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13"/>
    </row>
    <row r="91" spans="2:43" ht="12" customHeight="1">
      <c r="B91" s="85">
        <v>1</v>
      </c>
      <c r="C91" s="85"/>
      <c r="D91" s="87" t="s">
        <v>131</v>
      </c>
      <c r="E91" s="87"/>
      <c r="F91" s="87"/>
      <c r="G91" s="87"/>
      <c r="H91" s="87"/>
      <c r="I91" s="87"/>
      <c r="J91" s="87"/>
      <c r="K91" s="87" t="s">
        <v>14</v>
      </c>
      <c r="L91" s="87"/>
      <c r="M91" s="87"/>
      <c r="N91" s="87"/>
      <c r="O91" s="85">
        <v>455</v>
      </c>
      <c r="P91" s="85"/>
      <c r="Q91" s="85"/>
      <c r="R91" s="85">
        <v>2</v>
      </c>
      <c r="S91" s="85"/>
      <c r="T91" s="85"/>
      <c r="U91" s="85"/>
      <c r="V91" s="85">
        <v>1</v>
      </c>
      <c r="W91" s="85"/>
      <c r="X91" s="85">
        <v>1</v>
      </c>
      <c r="Y91" s="85"/>
      <c r="Z91" s="85"/>
      <c r="AA91" s="85"/>
      <c r="AB91" s="85">
        <v>0.98</v>
      </c>
      <c r="AC91" s="85"/>
      <c r="AD91" s="85"/>
      <c r="AE91" s="95">
        <f>SUM(0.5*(O91/600+O91/560))</f>
        <v>0.7854166666666667</v>
      </c>
      <c r="AF91" s="95"/>
      <c r="AG91" s="95"/>
      <c r="AH91" s="95"/>
      <c r="AI91" s="95">
        <f>SUM((R91-B91+0.5))/R91</f>
        <v>0.75</v>
      </c>
      <c r="AJ91" s="95"/>
      <c r="AK91" s="95"/>
      <c r="AL91" s="95"/>
      <c r="AM91" s="95"/>
      <c r="AN91" s="95">
        <f>SUM(((AE91*AB91)+AI91)*V91*X91)</f>
        <v>1.5197083333333334</v>
      </c>
      <c r="AO91" s="95"/>
      <c r="AP91" s="95"/>
      <c r="AQ91" s="95"/>
    </row>
    <row r="92" spans="2:43" ht="12" customHeight="1">
      <c r="B92" s="85">
        <v>2</v>
      </c>
      <c r="C92" s="85"/>
      <c r="D92" s="87" t="s">
        <v>132</v>
      </c>
      <c r="E92" s="87"/>
      <c r="F92" s="87"/>
      <c r="G92" s="87"/>
      <c r="H92" s="87"/>
      <c r="I92" s="87"/>
      <c r="J92" s="87"/>
      <c r="K92" s="87" t="s">
        <v>13</v>
      </c>
      <c r="L92" s="87"/>
      <c r="M92" s="87"/>
      <c r="N92" s="87"/>
      <c r="O92" s="85">
        <v>221</v>
      </c>
      <c r="P92" s="85"/>
      <c r="Q92" s="85"/>
      <c r="R92" s="85">
        <v>2</v>
      </c>
      <c r="S92" s="85"/>
      <c r="T92" s="85"/>
      <c r="U92" s="85"/>
      <c r="V92" s="85">
        <v>1</v>
      </c>
      <c r="W92" s="85"/>
      <c r="X92" s="85">
        <v>1</v>
      </c>
      <c r="Y92" s="85"/>
      <c r="Z92" s="85"/>
      <c r="AA92" s="85"/>
      <c r="AB92" s="85">
        <v>0.98</v>
      </c>
      <c r="AC92" s="85"/>
      <c r="AD92" s="85"/>
      <c r="AE92" s="95">
        <f>SUM(0.5*(O92/600+O92/560))</f>
        <v>0.38148809523809524</v>
      </c>
      <c r="AF92" s="95"/>
      <c r="AG92" s="95"/>
      <c r="AH92" s="95"/>
      <c r="AI92" s="95">
        <f>SUM((R92-B92+0.5))/R92</f>
        <v>0.25</v>
      </c>
      <c r="AJ92" s="95"/>
      <c r="AK92" s="95"/>
      <c r="AL92" s="95"/>
      <c r="AM92" s="95"/>
      <c r="AN92" s="95">
        <f>SUM(((AE92*AB92)+AI92)*V92*X92)</f>
        <v>0.6238583333333334</v>
      </c>
      <c r="AO92" s="95"/>
      <c r="AP92" s="95"/>
      <c r="AQ92" s="95"/>
    </row>
    <row r="95" spans="2:43" ht="12" customHeight="1">
      <c r="B95" s="90" t="s">
        <v>51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7"/>
      <c r="P95" s="96" t="s">
        <v>60</v>
      </c>
      <c r="Q95" s="96"/>
      <c r="R95" s="96"/>
      <c r="S95" s="96"/>
      <c r="T95" s="96"/>
      <c r="U95" s="96"/>
      <c r="V95" s="97">
        <v>545</v>
      </c>
      <c r="W95" s="97"/>
      <c r="X95" s="9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2:43" ht="12" customHeight="1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7"/>
      <c r="P96" s="96" t="s">
        <v>59</v>
      </c>
      <c r="Q96" s="96"/>
      <c r="R96" s="96"/>
      <c r="S96" s="96"/>
      <c r="T96" s="96"/>
      <c r="U96" s="96"/>
      <c r="V96" s="97"/>
      <c r="W96" s="97"/>
      <c r="X96" s="9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ht="12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2:43" ht="12" customHeight="1">
      <c r="B98" s="85" t="s">
        <v>2</v>
      </c>
      <c r="C98" s="85"/>
      <c r="D98" s="85" t="s">
        <v>0</v>
      </c>
      <c r="E98" s="85"/>
      <c r="F98" s="85"/>
      <c r="G98" s="85"/>
      <c r="H98" s="85"/>
      <c r="I98" s="85"/>
      <c r="J98" s="85"/>
      <c r="K98" s="85" t="s">
        <v>1</v>
      </c>
      <c r="L98" s="85"/>
      <c r="M98" s="85"/>
      <c r="N98" s="85"/>
      <c r="O98" s="85" t="s">
        <v>12</v>
      </c>
      <c r="P98" s="85"/>
      <c r="Q98" s="85"/>
      <c r="R98" s="85" t="s">
        <v>9</v>
      </c>
      <c r="S98" s="85"/>
      <c r="T98" s="85"/>
      <c r="U98" s="85"/>
      <c r="V98" s="85" t="s">
        <v>4</v>
      </c>
      <c r="W98" s="85"/>
      <c r="X98" s="85" t="s">
        <v>5</v>
      </c>
      <c r="Y98" s="85"/>
      <c r="Z98" s="85"/>
      <c r="AA98" s="85"/>
      <c r="AB98" s="85" t="s">
        <v>6</v>
      </c>
      <c r="AC98" s="85"/>
      <c r="AD98" s="85"/>
      <c r="AE98" s="85" t="s">
        <v>7</v>
      </c>
      <c r="AF98" s="85"/>
      <c r="AG98" s="85"/>
      <c r="AH98" s="85"/>
      <c r="AI98" s="85" t="s">
        <v>8</v>
      </c>
      <c r="AJ98" s="85"/>
      <c r="AK98" s="85"/>
      <c r="AL98" s="85"/>
      <c r="AM98" s="85"/>
      <c r="AN98" s="85" t="s">
        <v>3</v>
      </c>
      <c r="AO98" s="85"/>
      <c r="AP98" s="85"/>
      <c r="AQ98" s="85"/>
    </row>
    <row r="99" spans="2:43" ht="12" customHeight="1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</row>
    <row r="100" spans="2:43" ht="12" customHeight="1">
      <c r="B100" s="85">
        <v>1</v>
      </c>
      <c r="C100" s="85"/>
      <c r="D100" s="86" t="s">
        <v>136</v>
      </c>
      <c r="E100" s="86"/>
      <c r="F100" s="86"/>
      <c r="G100" s="86"/>
      <c r="H100" s="86"/>
      <c r="I100" s="86"/>
      <c r="J100" s="86"/>
      <c r="K100" s="86" t="s">
        <v>69</v>
      </c>
      <c r="L100" s="86"/>
      <c r="M100" s="86"/>
      <c r="N100" s="86"/>
      <c r="O100" s="85">
        <v>284</v>
      </c>
      <c r="P100" s="85"/>
      <c r="Q100" s="85"/>
      <c r="R100" s="85">
        <v>2</v>
      </c>
      <c r="S100" s="85"/>
      <c r="T100" s="85"/>
      <c r="U100" s="85"/>
      <c r="V100" s="85">
        <v>1</v>
      </c>
      <c r="W100" s="85"/>
      <c r="X100" s="85">
        <v>0.85</v>
      </c>
      <c r="Y100" s="85"/>
      <c r="Z100" s="85"/>
      <c r="AA100" s="85"/>
      <c r="AB100" s="85">
        <v>0.98</v>
      </c>
      <c r="AC100" s="85"/>
      <c r="AD100" s="85"/>
      <c r="AE100" s="95">
        <f>SUM(0.5*(O100/600+O100/545))</f>
        <v>0.49721712538226304</v>
      </c>
      <c r="AF100" s="95"/>
      <c r="AG100" s="95"/>
      <c r="AH100" s="95"/>
      <c r="AI100" s="95">
        <f>SUM((R100-B100+0.5))/R100</f>
        <v>0.75</v>
      </c>
      <c r="AJ100" s="95"/>
      <c r="AK100" s="95"/>
      <c r="AL100" s="95"/>
      <c r="AM100" s="95"/>
      <c r="AN100" s="95">
        <f>SUM(((AE100*AB100)+AI100)*V100*X100)</f>
        <v>1.051681865443425</v>
      </c>
      <c r="AO100" s="95"/>
      <c r="AP100" s="95"/>
      <c r="AQ100" s="95"/>
    </row>
    <row r="101" spans="2:43" ht="12" customHeight="1">
      <c r="B101" s="85">
        <v>2</v>
      </c>
      <c r="C101" s="85"/>
      <c r="D101" s="86" t="s">
        <v>137</v>
      </c>
      <c r="E101" s="86"/>
      <c r="F101" s="86"/>
      <c r="G101" s="86"/>
      <c r="H101" s="86"/>
      <c r="I101" s="86"/>
      <c r="J101" s="86"/>
      <c r="K101" s="86" t="s">
        <v>105</v>
      </c>
      <c r="L101" s="86"/>
      <c r="M101" s="86"/>
      <c r="N101" s="86"/>
      <c r="O101" s="85">
        <v>260</v>
      </c>
      <c r="P101" s="85"/>
      <c r="Q101" s="85"/>
      <c r="R101" s="85">
        <v>2</v>
      </c>
      <c r="S101" s="85"/>
      <c r="T101" s="85"/>
      <c r="U101" s="85"/>
      <c r="V101" s="85">
        <v>1</v>
      </c>
      <c r="W101" s="85"/>
      <c r="X101" s="85">
        <v>0.85</v>
      </c>
      <c r="Y101" s="85"/>
      <c r="Z101" s="85"/>
      <c r="AA101" s="85"/>
      <c r="AB101" s="85">
        <v>0.98</v>
      </c>
      <c r="AC101" s="85"/>
      <c r="AD101" s="85"/>
      <c r="AE101" s="95">
        <f>SUM(0.5*(O101/600+O101/545))</f>
        <v>0.4551987767584098</v>
      </c>
      <c r="AF101" s="95"/>
      <c r="AG101" s="95"/>
      <c r="AH101" s="95"/>
      <c r="AI101" s="95">
        <f>SUM((R101-B101+0.5))/R101</f>
        <v>0.25</v>
      </c>
      <c r="AJ101" s="95"/>
      <c r="AK101" s="95"/>
      <c r="AL101" s="95"/>
      <c r="AM101" s="95"/>
      <c r="AN101" s="95">
        <f>SUM(((AE101*AB101)+AI101)*V101*X101)</f>
        <v>0.5916805810397553</v>
      </c>
      <c r="AO101" s="95"/>
      <c r="AP101" s="95"/>
      <c r="AQ101" s="95"/>
    </row>
    <row r="104" spans="2:43" ht="12" customHeight="1">
      <c r="B104" s="90" t="s">
        <v>53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7"/>
      <c r="P104" s="96" t="s">
        <v>60</v>
      </c>
      <c r="Q104" s="96"/>
      <c r="R104" s="96"/>
      <c r="S104" s="96"/>
      <c r="T104" s="96"/>
      <c r="U104" s="96"/>
      <c r="V104" s="97">
        <v>380</v>
      </c>
      <c r="W104" s="97"/>
      <c r="X104" s="9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2:43" ht="12" customHeight="1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7"/>
      <c r="P105" s="96" t="s">
        <v>59</v>
      </c>
      <c r="Q105" s="96"/>
      <c r="R105" s="96"/>
      <c r="S105" s="96"/>
      <c r="T105" s="96"/>
      <c r="U105" s="96"/>
      <c r="V105" s="97"/>
      <c r="W105" s="97"/>
      <c r="X105" s="9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ht="12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2:43" ht="12" customHeight="1">
      <c r="B107" s="85" t="s">
        <v>2</v>
      </c>
      <c r="C107" s="85"/>
      <c r="D107" s="85" t="s">
        <v>0</v>
      </c>
      <c r="E107" s="85"/>
      <c r="F107" s="85"/>
      <c r="G107" s="85"/>
      <c r="H107" s="85"/>
      <c r="I107" s="85"/>
      <c r="J107" s="85"/>
      <c r="K107" s="85" t="s">
        <v>1</v>
      </c>
      <c r="L107" s="85"/>
      <c r="M107" s="85"/>
      <c r="N107" s="85"/>
      <c r="O107" s="85" t="s">
        <v>12</v>
      </c>
      <c r="P107" s="85"/>
      <c r="Q107" s="85"/>
      <c r="R107" s="85" t="s">
        <v>9</v>
      </c>
      <c r="S107" s="85"/>
      <c r="T107" s="85"/>
      <c r="U107" s="85"/>
      <c r="V107" s="85" t="s">
        <v>4</v>
      </c>
      <c r="W107" s="85"/>
      <c r="X107" s="85" t="s">
        <v>5</v>
      </c>
      <c r="Y107" s="85"/>
      <c r="Z107" s="85"/>
      <c r="AA107" s="85"/>
      <c r="AB107" s="85" t="s">
        <v>6</v>
      </c>
      <c r="AC107" s="85"/>
      <c r="AD107" s="85"/>
      <c r="AE107" s="85" t="s">
        <v>7</v>
      </c>
      <c r="AF107" s="85"/>
      <c r="AG107" s="85"/>
      <c r="AH107" s="85"/>
      <c r="AI107" s="85" t="s">
        <v>8</v>
      </c>
      <c r="AJ107" s="85"/>
      <c r="AK107" s="85"/>
      <c r="AL107" s="85"/>
      <c r="AM107" s="85"/>
      <c r="AN107" s="85" t="s">
        <v>3</v>
      </c>
      <c r="AO107" s="85"/>
      <c r="AP107" s="85"/>
      <c r="AQ107" s="85"/>
    </row>
    <row r="108" spans="2:43" ht="12" customHeight="1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</row>
    <row r="109" spans="2:43" ht="12" customHeight="1">
      <c r="B109" s="85">
        <v>1</v>
      </c>
      <c r="C109" s="85"/>
      <c r="D109" s="86" t="s">
        <v>133</v>
      </c>
      <c r="E109" s="86"/>
      <c r="F109" s="86"/>
      <c r="G109" s="86"/>
      <c r="H109" s="86"/>
      <c r="I109" s="86"/>
      <c r="J109" s="86"/>
      <c r="K109" s="86" t="s">
        <v>14</v>
      </c>
      <c r="L109" s="86"/>
      <c r="M109" s="86"/>
      <c r="N109" s="86"/>
      <c r="O109" s="88">
        <v>456</v>
      </c>
      <c r="P109" s="88"/>
      <c r="Q109" s="88"/>
      <c r="R109" s="85">
        <v>2</v>
      </c>
      <c r="S109" s="85"/>
      <c r="T109" s="85"/>
      <c r="U109" s="85"/>
      <c r="V109" s="85">
        <v>1</v>
      </c>
      <c r="W109" s="85"/>
      <c r="X109" s="85">
        <v>0.85</v>
      </c>
      <c r="Y109" s="85"/>
      <c r="Z109" s="85"/>
      <c r="AA109" s="85"/>
      <c r="AB109" s="85">
        <v>0.98</v>
      </c>
      <c r="AC109" s="85"/>
      <c r="AD109" s="85"/>
      <c r="AE109" s="95">
        <f>SUM(0.5*(O109/600+O109/380))</f>
        <v>0.98</v>
      </c>
      <c r="AF109" s="95"/>
      <c r="AG109" s="95"/>
      <c r="AH109" s="95"/>
      <c r="AI109" s="95">
        <f>SUM((R109-B109+0.5))/R109</f>
        <v>0.75</v>
      </c>
      <c r="AJ109" s="95"/>
      <c r="AK109" s="95"/>
      <c r="AL109" s="95"/>
      <c r="AM109" s="95"/>
      <c r="AN109" s="95">
        <f>SUM(((AE109*AB109)+AI109)*V109*X109)</f>
        <v>1.4538399999999998</v>
      </c>
      <c r="AO109" s="95"/>
      <c r="AP109" s="95"/>
      <c r="AQ109" s="95"/>
    </row>
    <row r="110" spans="2:43" ht="12" customHeight="1">
      <c r="B110" s="85">
        <v>2</v>
      </c>
      <c r="C110" s="85"/>
      <c r="D110" s="86" t="s">
        <v>134</v>
      </c>
      <c r="E110" s="86"/>
      <c r="F110" s="86"/>
      <c r="G110" s="86"/>
      <c r="H110" s="86"/>
      <c r="I110" s="86"/>
      <c r="J110" s="86"/>
      <c r="K110" s="86" t="s">
        <v>14</v>
      </c>
      <c r="L110" s="86"/>
      <c r="M110" s="86"/>
      <c r="N110" s="86"/>
      <c r="O110" s="85">
        <v>284</v>
      </c>
      <c r="P110" s="85"/>
      <c r="Q110" s="85"/>
      <c r="R110" s="85">
        <v>2</v>
      </c>
      <c r="S110" s="85"/>
      <c r="T110" s="85"/>
      <c r="U110" s="85"/>
      <c r="V110" s="85">
        <v>1</v>
      </c>
      <c r="W110" s="85"/>
      <c r="X110" s="85">
        <v>0.85</v>
      </c>
      <c r="Y110" s="85"/>
      <c r="Z110" s="85"/>
      <c r="AA110" s="85"/>
      <c r="AB110" s="85">
        <v>0.98</v>
      </c>
      <c r="AC110" s="85"/>
      <c r="AD110" s="85"/>
      <c r="AE110" s="95">
        <f>SUM(0.5*(O110/600+O110/380))</f>
        <v>0.6103508771929824</v>
      </c>
      <c r="AF110" s="95"/>
      <c r="AG110" s="95"/>
      <c r="AH110" s="95"/>
      <c r="AI110" s="95">
        <f>SUM((R110-B110+0.5))/R110</f>
        <v>0.25</v>
      </c>
      <c r="AJ110" s="95"/>
      <c r="AK110" s="95"/>
      <c r="AL110" s="95"/>
      <c r="AM110" s="95"/>
      <c r="AN110" s="95">
        <f>SUM(((AE110*AB110)+AI110)*V110*X110)</f>
        <v>0.7209222807017543</v>
      </c>
      <c r="AO110" s="95"/>
      <c r="AP110" s="95"/>
      <c r="AQ110" s="95"/>
    </row>
    <row r="113" spans="2:43" ht="12" customHeight="1">
      <c r="B113" s="90" t="s">
        <v>55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7"/>
      <c r="P113" s="96" t="s">
        <v>60</v>
      </c>
      <c r="Q113" s="96"/>
      <c r="R113" s="96"/>
      <c r="S113" s="96"/>
      <c r="T113" s="96"/>
      <c r="U113" s="96"/>
      <c r="V113" s="97">
        <v>159</v>
      </c>
      <c r="W113" s="97"/>
      <c r="X113" s="9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12" customHeight="1"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7"/>
      <c r="P114" s="96" t="s">
        <v>59</v>
      </c>
      <c r="Q114" s="96"/>
      <c r="R114" s="96"/>
      <c r="S114" s="96"/>
      <c r="T114" s="96"/>
      <c r="U114" s="96"/>
      <c r="V114" s="97"/>
      <c r="W114" s="97"/>
      <c r="X114" s="9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12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12" customHeight="1">
      <c r="B116" s="85" t="s">
        <v>2</v>
      </c>
      <c r="C116" s="85"/>
      <c r="D116" s="85" t="s">
        <v>0</v>
      </c>
      <c r="E116" s="85"/>
      <c r="F116" s="85"/>
      <c r="G116" s="85"/>
      <c r="H116" s="85"/>
      <c r="I116" s="85"/>
      <c r="J116" s="85"/>
      <c r="K116" s="85" t="s">
        <v>1</v>
      </c>
      <c r="L116" s="85"/>
      <c r="M116" s="85"/>
      <c r="N116" s="85"/>
      <c r="O116" s="85" t="s">
        <v>12</v>
      </c>
      <c r="P116" s="85"/>
      <c r="Q116" s="85"/>
      <c r="R116" s="85" t="s">
        <v>9</v>
      </c>
      <c r="S116" s="85"/>
      <c r="T116" s="85"/>
      <c r="U116" s="85"/>
      <c r="V116" s="85" t="s">
        <v>4</v>
      </c>
      <c r="W116" s="85"/>
      <c r="X116" s="85" t="s">
        <v>5</v>
      </c>
      <c r="Y116" s="85"/>
      <c r="Z116" s="85"/>
      <c r="AA116" s="85"/>
      <c r="AB116" s="85" t="s">
        <v>6</v>
      </c>
      <c r="AC116" s="85"/>
      <c r="AD116" s="85"/>
      <c r="AE116" s="85" t="s">
        <v>7</v>
      </c>
      <c r="AF116" s="85"/>
      <c r="AG116" s="85"/>
      <c r="AH116" s="85"/>
      <c r="AI116" s="85" t="s">
        <v>8</v>
      </c>
      <c r="AJ116" s="85"/>
      <c r="AK116" s="85"/>
      <c r="AL116" s="85"/>
      <c r="AM116" s="85"/>
      <c r="AN116" s="85" t="s">
        <v>3</v>
      </c>
      <c r="AO116" s="85"/>
      <c r="AP116" s="85"/>
      <c r="AQ116" s="85"/>
    </row>
    <row r="117" spans="2:43" ht="12" customHeight="1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</row>
    <row r="118" spans="2:43" ht="12" customHeight="1">
      <c r="B118" s="85">
        <v>1</v>
      </c>
      <c r="C118" s="85"/>
      <c r="D118" s="86" t="s">
        <v>135</v>
      </c>
      <c r="E118" s="86"/>
      <c r="F118" s="86"/>
      <c r="G118" s="86"/>
      <c r="H118" s="86"/>
      <c r="I118" s="86"/>
      <c r="J118" s="86"/>
      <c r="K118" s="86" t="s">
        <v>69</v>
      </c>
      <c r="L118" s="86"/>
      <c r="M118" s="86"/>
      <c r="N118" s="86"/>
      <c r="O118" s="88">
        <v>230</v>
      </c>
      <c r="P118" s="88"/>
      <c r="Q118" s="88"/>
      <c r="R118" s="85">
        <v>1</v>
      </c>
      <c r="S118" s="85"/>
      <c r="T118" s="85"/>
      <c r="U118" s="85"/>
      <c r="V118" s="85">
        <v>1</v>
      </c>
      <c r="W118" s="85"/>
      <c r="X118" s="85">
        <v>0.8</v>
      </c>
      <c r="Y118" s="85"/>
      <c r="Z118" s="85"/>
      <c r="AA118" s="85"/>
      <c r="AB118" s="85">
        <v>0.98</v>
      </c>
      <c r="AC118" s="85"/>
      <c r="AD118" s="85"/>
      <c r="AE118" s="95">
        <f>SUM(0.5*(O118/600+O118/159))</f>
        <v>0.9149371069182389</v>
      </c>
      <c r="AF118" s="95"/>
      <c r="AG118" s="95"/>
      <c r="AH118" s="95"/>
      <c r="AI118" s="95">
        <f>SUM((R118-B118+0.5))/R118</f>
        <v>0.5</v>
      </c>
      <c r="AJ118" s="95"/>
      <c r="AK118" s="95"/>
      <c r="AL118" s="95"/>
      <c r="AM118" s="95"/>
      <c r="AN118" s="95">
        <f>SUM(((AE118*AB118)+AI118)*V118*X118)</f>
        <v>1.1173106918238993</v>
      </c>
      <c r="AO118" s="95"/>
      <c r="AP118" s="95"/>
      <c r="AQ118" s="95"/>
    </row>
    <row r="119" spans="2:43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2:43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ht="12.75" customHeight="1"/>
    <row r="124" spans="12:32" ht="12" customHeight="1">
      <c r="L124" s="90" t="s">
        <v>160</v>
      </c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</row>
    <row r="125" spans="12:32" ht="12" customHeight="1"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</row>
    <row r="128" spans="2:36" ht="12" customHeight="1">
      <c r="B128" s="90" t="s">
        <v>140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S128" s="6"/>
      <c r="T128" s="6"/>
      <c r="U128" s="6"/>
      <c r="X128" s="90" t="s">
        <v>81</v>
      </c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</row>
    <row r="129" spans="2:36" ht="12" customHeight="1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S129" s="6"/>
      <c r="T129" s="6"/>
      <c r="U129" s="6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</row>
    <row r="130" spans="2:36" ht="12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2:43" ht="12" customHeight="1">
      <c r="B131" s="85"/>
      <c r="C131" s="85"/>
      <c r="D131" s="85" t="s">
        <v>0</v>
      </c>
      <c r="E131" s="85"/>
      <c r="F131" s="85"/>
      <c r="G131" s="85"/>
      <c r="H131" s="85"/>
      <c r="I131" s="85"/>
      <c r="J131" s="85"/>
      <c r="K131" s="85" t="s">
        <v>4</v>
      </c>
      <c r="L131" s="85"/>
      <c r="M131" s="85"/>
      <c r="N131" s="85"/>
      <c r="O131" s="89" t="s">
        <v>5</v>
      </c>
      <c r="P131" s="89"/>
      <c r="Q131" s="89"/>
      <c r="R131" s="89"/>
      <c r="S131" s="89" t="s">
        <v>63</v>
      </c>
      <c r="T131" s="89"/>
      <c r="U131" s="89"/>
      <c r="V131" s="89"/>
      <c r="X131" s="85"/>
      <c r="Y131" s="85"/>
      <c r="Z131" s="85" t="s">
        <v>0</v>
      </c>
      <c r="AA131" s="85"/>
      <c r="AB131" s="85"/>
      <c r="AC131" s="85"/>
      <c r="AD131" s="85"/>
      <c r="AE131" s="85"/>
      <c r="AF131" s="85"/>
      <c r="AG131" s="85" t="s">
        <v>4</v>
      </c>
      <c r="AH131" s="85"/>
      <c r="AI131" s="85"/>
      <c r="AJ131" s="85"/>
      <c r="AK131" s="89" t="s">
        <v>5</v>
      </c>
      <c r="AL131" s="89"/>
      <c r="AM131" s="89"/>
      <c r="AN131" s="89"/>
      <c r="AO131" s="89" t="s">
        <v>63</v>
      </c>
      <c r="AP131" s="89"/>
      <c r="AQ131" s="89"/>
    </row>
    <row r="132" spans="2:43" ht="12" customHeight="1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9"/>
      <c r="P132" s="89"/>
      <c r="Q132" s="89"/>
      <c r="R132" s="89"/>
      <c r="S132" s="89"/>
      <c r="T132" s="89"/>
      <c r="U132" s="89"/>
      <c r="V132" s="89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9"/>
      <c r="AL132" s="89"/>
      <c r="AM132" s="89"/>
      <c r="AN132" s="89"/>
      <c r="AO132" s="89"/>
      <c r="AP132" s="89"/>
      <c r="AQ132" s="89"/>
    </row>
    <row r="133" spans="2:44" ht="12" customHeight="1">
      <c r="B133" s="85" t="s">
        <v>16</v>
      </c>
      <c r="C133" s="85"/>
      <c r="D133" s="86" t="s">
        <v>84</v>
      </c>
      <c r="E133" s="86"/>
      <c r="F133" s="86"/>
      <c r="G133" s="86"/>
      <c r="H133" s="86"/>
      <c r="I133" s="86"/>
      <c r="J133" s="86"/>
      <c r="K133" s="85" t="s">
        <v>138</v>
      </c>
      <c r="L133" s="85"/>
      <c r="M133" s="85"/>
      <c r="N133" s="85"/>
      <c r="O133" s="89" t="s">
        <v>139</v>
      </c>
      <c r="P133" s="89"/>
      <c r="Q133" s="89"/>
      <c r="R133" s="89"/>
      <c r="S133" s="95">
        <v>1.800948159722222</v>
      </c>
      <c r="T133" s="95"/>
      <c r="U133" s="95"/>
      <c r="V133" s="95"/>
      <c r="X133" s="85" t="s">
        <v>16</v>
      </c>
      <c r="Y133" s="85"/>
      <c r="Z133" s="86" t="s">
        <v>87</v>
      </c>
      <c r="AA133" s="86"/>
      <c r="AB133" s="86"/>
      <c r="AC133" s="86"/>
      <c r="AD133" s="86"/>
      <c r="AE133" s="86"/>
      <c r="AF133" s="86"/>
      <c r="AG133" s="85" t="s">
        <v>145</v>
      </c>
      <c r="AH133" s="85"/>
      <c r="AI133" s="85"/>
      <c r="AJ133" s="85"/>
      <c r="AK133" s="89" t="s">
        <v>139</v>
      </c>
      <c r="AL133" s="89"/>
      <c r="AM133" s="89"/>
      <c r="AN133" s="89"/>
      <c r="AO133" s="95">
        <v>1.633524236111111</v>
      </c>
      <c r="AP133" s="95"/>
      <c r="AQ133" s="95"/>
      <c r="AR133" s="95"/>
    </row>
    <row r="134" spans="2:44" ht="12" customHeight="1">
      <c r="B134" s="85" t="s">
        <v>17</v>
      </c>
      <c r="C134" s="85"/>
      <c r="D134" s="86" t="s">
        <v>86</v>
      </c>
      <c r="E134" s="86"/>
      <c r="F134" s="86"/>
      <c r="G134" s="86"/>
      <c r="H134" s="86"/>
      <c r="I134" s="86"/>
      <c r="J134" s="86"/>
      <c r="K134" s="85" t="s">
        <v>138</v>
      </c>
      <c r="L134" s="85"/>
      <c r="M134" s="85"/>
      <c r="N134" s="85"/>
      <c r="O134" s="89" t="s">
        <v>139</v>
      </c>
      <c r="P134" s="89"/>
      <c r="Q134" s="89"/>
      <c r="R134" s="89"/>
      <c r="S134" s="95">
        <v>1.686692222222222</v>
      </c>
      <c r="T134" s="95"/>
      <c r="U134" s="95"/>
      <c r="V134" s="95"/>
      <c r="X134" s="85" t="s">
        <v>17</v>
      </c>
      <c r="Y134" s="85"/>
      <c r="Z134" s="86" t="s">
        <v>90</v>
      </c>
      <c r="AA134" s="86"/>
      <c r="AB134" s="86"/>
      <c r="AC134" s="86"/>
      <c r="AD134" s="86"/>
      <c r="AE134" s="86"/>
      <c r="AF134" s="86"/>
      <c r="AG134" s="85" t="s">
        <v>145</v>
      </c>
      <c r="AH134" s="85"/>
      <c r="AI134" s="85"/>
      <c r="AJ134" s="85"/>
      <c r="AK134" s="89" t="s">
        <v>139</v>
      </c>
      <c r="AL134" s="89"/>
      <c r="AM134" s="89"/>
      <c r="AN134" s="89"/>
      <c r="AO134" s="95">
        <v>1.5176843055555556</v>
      </c>
      <c r="AP134" s="95"/>
      <c r="AQ134" s="95"/>
      <c r="AR134" s="95"/>
    </row>
    <row r="135" spans="2:44" ht="12" customHeight="1">
      <c r="B135" s="85" t="s">
        <v>18</v>
      </c>
      <c r="C135" s="85"/>
      <c r="D135" s="86" t="s">
        <v>92</v>
      </c>
      <c r="E135" s="86"/>
      <c r="F135" s="86"/>
      <c r="G135" s="86"/>
      <c r="H135" s="86"/>
      <c r="I135" s="86"/>
      <c r="J135" s="86"/>
      <c r="K135" s="85" t="s">
        <v>138</v>
      </c>
      <c r="L135" s="85"/>
      <c r="M135" s="85"/>
      <c r="N135" s="85"/>
      <c r="O135" s="89" t="s">
        <v>139</v>
      </c>
      <c r="P135" s="89"/>
      <c r="Q135" s="89"/>
      <c r="R135" s="89"/>
      <c r="S135" s="95">
        <v>1.4050123611111112</v>
      </c>
      <c r="T135" s="95"/>
      <c r="U135" s="95"/>
      <c r="V135" s="95"/>
      <c r="X135" s="85" t="s">
        <v>18</v>
      </c>
      <c r="Y135" s="85"/>
      <c r="Z135" s="86" t="s">
        <v>91</v>
      </c>
      <c r="AA135" s="86"/>
      <c r="AB135" s="86"/>
      <c r="AC135" s="86"/>
      <c r="AD135" s="86"/>
      <c r="AE135" s="86"/>
      <c r="AF135" s="86"/>
      <c r="AG135" s="85" t="s">
        <v>145</v>
      </c>
      <c r="AH135" s="85"/>
      <c r="AI135" s="85"/>
      <c r="AJ135" s="85"/>
      <c r="AK135" s="89" t="s">
        <v>139</v>
      </c>
      <c r="AL135" s="89"/>
      <c r="AM135" s="89"/>
      <c r="AN135" s="89"/>
      <c r="AO135" s="95">
        <v>1.462932326388889</v>
      </c>
      <c r="AP135" s="95"/>
      <c r="AQ135" s="95"/>
      <c r="AR135" s="95"/>
    </row>
    <row r="136" spans="2:44" ht="12" customHeight="1">
      <c r="B136" s="85" t="s">
        <v>19</v>
      </c>
      <c r="C136" s="85"/>
      <c r="D136" s="86" t="s">
        <v>94</v>
      </c>
      <c r="E136" s="86"/>
      <c r="F136" s="86"/>
      <c r="G136" s="86"/>
      <c r="H136" s="86"/>
      <c r="I136" s="86"/>
      <c r="J136" s="86"/>
      <c r="K136" s="85" t="s">
        <v>138</v>
      </c>
      <c r="L136" s="85"/>
      <c r="M136" s="85"/>
      <c r="N136" s="85"/>
      <c r="O136" s="89" t="s">
        <v>139</v>
      </c>
      <c r="P136" s="89"/>
      <c r="Q136" s="89"/>
      <c r="R136" s="89"/>
      <c r="S136" s="95">
        <v>1.293924409722222</v>
      </c>
      <c r="T136" s="95"/>
      <c r="U136" s="95"/>
      <c r="V136" s="95"/>
      <c r="X136" s="85" t="s">
        <v>19</v>
      </c>
      <c r="Y136" s="85"/>
      <c r="Z136" s="86" t="s">
        <v>163</v>
      </c>
      <c r="AA136" s="86"/>
      <c r="AB136" s="86"/>
      <c r="AC136" s="86"/>
      <c r="AD136" s="86"/>
      <c r="AE136" s="86"/>
      <c r="AF136" s="86"/>
      <c r="AG136" s="85" t="s">
        <v>145</v>
      </c>
      <c r="AH136" s="85"/>
      <c r="AI136" s="85"/>
      <c r="AJ136" s="85"/>
      <c r="AK136" s="89" t="s">
        <v>139</v>
      </c>
      <c r="AL136" s="89"/>
      <c r="AM136" s="89"/>
      <c r="AN136" s="89"/>
      <c r="AO136" s="95">
        <v>1.3455084027777777</v>
      </c>
      <c r="AP136" s="95"/>
      <c r="AQ136" s="95"/>
      <c r="AR136" s="95"/>
    </row>
    <row r="137" spans="2:44" ht="12" customHeight="1">
      <c r="B137" s="85" t="s">
        <v>20</v>
      </c>
      <c r="C137" s="85"/>
      <c r="D137" s="86" t="s">
        <v>96</v>
      </c>
      <c r="E137" s="86"/>
      <c r="F137" s="86"/>
      <c r="G137" s="86"/>
      <c r="H137" s="86"/>
      <c r="I137" s="86"/>
      <c r="J137" s="86"/>
      <c r="K137" s="85" t="s">
        <v>138</v>
      </c>
      <c r="L137" s="85"/>
      <c r="M137" s="85"/>
      <c r="N137" s="85"/>
      <c r="O137" s="89" t="s">
        <v>139</v>
      </c>
      <c r="P137" s="89"/>
      <c r="Q137" s="89"/>
      <c r="R137" s="89"/>
      <c r="S137" s="95">
        <v>1.1828364583333333</v>
      </c>
      <c r="T137" s="95"/>
      <c r="U137" s="95"/>
      <c r="V137" s="95"/>
      <c r="X137" s="85" t="s">
        <v>20</v>
      </c>
      <c r="Y137" s="85"/>
      <c r="Z137" s="86" t="s">
        <v>122</v>
      </c>
      <c r="AA137" s="86"/>
      <c r="AB137" s="86"/>
      <c r="AC137" s="86"/>
      <c r="AD137" s="86"/>
      <c r="AE137" s="86"/>
      <c r="AF137" s="86"/>
      <c r="AG137" s="85" t="s">
        <v>145</v>
      </c>
      <c r="AH137" s="85"/>
      <c r="AI137" s="85"/>
      <c r="AJ137" s="85"/>
      <c r="AK137" s="89" t="s">
        <v>148</v>
      </c>
      <c r="AL137" s="89"/>
      <c r="AM137" s="89"/>
      <c r="AN137" s="89"/>
      <c r="AO137" s="95">
        <v>1.5082445114942526</v>
      </c>
      <c r="AP137" s="95"/>
      <c r="AQ137" s="95"/>
      <c r="AR137" s="95"/>
    </row>
    <row r="138" spans="2:44" ht="12" customHeight="1">
      <c r="B138" s="85" t="s">
        <v>21</v>
      </c>
      <c r="C138" s="85"/>
      <c r="D138" s="86" t="s">
        <v>98</v>
      </c>
      <c r="E138" s="86"/>
      <c r="F138" s="86"/>
      <c r="G138" s="86"/>
      <c r="H138" s="86"/>
      <c r="I138" s="86"/>
      <c r="J138" s="86"/>
      <c r="K138" s="85" t="s">
        <v>138</v>
      </c>
      <c r="L138" s="85"/>
      <c r="M138" s="85"/>
      <c r="N138" s="85"/>
      <c r="O138" s="89" t="s">
        <v>139</v>
      </c>
      <c r="P138" s="89"/>
      <c r="Q138" s="89"/>
      <c r="R138" s="89"/>
      <c r="S138" s="95">
        <v>1.062244548611111</v>
      </c>
      <c r="T138" s="95"/>
      <c r="U138" s="95"/>
      <c r="V138" s="95"/>
      <c r="X138" s="85" t="s">
        <v>21</v>
      </c>
      <c r="Y138" s="85"/>
      <c r="Z138" s="86" t="s">
        <v>123</v>
      </c>
      <c r="AA138" s="86"/>
      <c r="AB138" s="86"/>
      <c r="AC138" s="86"/>
      <c r="AD138" s="86"/>
      <c r="AE138" s="86"/>
      <c r="AF138" s="86"/>
      <c r="AG138" s="85" t="s">
        <v>145</v>
      </c>
      <c r="AH138" s="85"/>
      <c r="AI138" s="85"/>
      <c r="AJ138" s="85"/>
      <c r="AK138" s="89" t="s">
        <v>148</v>
      </c>
      <c r="AL138" s="89"/>
      <c r="AM138" s="89"/>
      <c r="AN138" s="89"/>
      <c r="AO138" s="95">
        <v>1.3369458908045977</v>
      </c>
      <c r="AP138" s="95"/>
      <c r="AQ138" s="95"/>
      <c r="AR138" s="95"/>
    </row>
    <row r="139" spans="2:44" ht="12" customHeight="1">
      <c r="B139" s="85" t="s">
        <v>22</v>
      </c>
      <c r="C139" s="85"/>
      <c r="D139" s="86" t="s">
        <v>108</v>
      </c>
      <c r="E139" s="86"/>
      <c r="F139" s="86"/>
      <c r="G139" s="86"/>
      <c r="H139" s="86"/>
      <c r="I139" s="86"/>
      <c r="J139" s="86"/>
      <c r="K139" s="85" t="s">
        <v>141</v>
      </c>
      <c r="L139" s="85"/>
      <c r="M139" s="85"/>
      <c r="N139" s="85"/>
      <c r="O139" s="89" t="s">
        <v>139</v>
      </c>
      <c r="P139" s="89"/>
      <c r="Q139" s="89"/>
      <c r="R139" s="89"/>
      <c r="S139" s="95">
        <v>1.5578954999999999</v>
      </c>
      <c r="T139" s="95"/>
      <c r="U139" s="95"/>
      <c r="V139" s="95"/>
      <c r="X139" s="85" t="s">
        <v>22</v>
      </c>
      <c r="Y139" s="85"/>
      <c r="Z139" s="87" t="s">
        <v>131</v>
      </c>
      <c r="AA139" s="87"/>
      <c r="AB139" s="87"/>
      <c r="AC139" s="87"/>
      <c r="AD139" s="87"/>
      <c r="AE139" s="87"/>
      <c r="AF139" s="87"/>
      <c r="AG139" s="85" t="s">
        <v>145</v>
      </c>
      <c r="AH139" s="85"/>
      <c r="AI139" s="85"/>
      <c r="AJ139" s="85"/>
      <c r="AK139" s="89" t="s">
        <v>146</v>
      </c>
      <c r="AL139" s="89"/>
      <c r="AM139" s="89"/>
      <c r="AN139" s="89"/>
      <c r="AO139" s="95">
        <v>1.5197083333333334</v>
      </c>
      <c r="AP139" s="95"/>
      <c r="AQ139" s="95"/>
      <c r="AR139" s="95"/>
    </row>
    <row r="140" spans="2:44" ht="12" customHeight="1">
      <c r="B140" s="85" t="s">
        <v>23</v>
      </c>
      <c r="C140" s="85"/>
      <c r="D140" s="86" t="s">
        <v>110</v>
      </c>
      <c r="E140" s="86"/>
      <c r="F140" s="86"/>
      <c r="G140" s="86"/>
      <c r="H140" s="86"/>
      <c r="I140" s="86"/>
      <c r="J140" s="86"/>
      <c r="K140" s="85" t="s">
        <v>141</v>
      </c>
      <c r="L140" s="85"/>
      <c r="M140" s="85"/>
      <c r="N140" s="85"/>
      <c r="O140" s="89" t="s">
        <v>139</v>
      </c>
      <c r="P140" s="89"/>
      <c r="Q140" s="89"/>
      <c r="R140" s="89"/>
      <c r="S140" s="95">
        <v>1.40552025</v>
      </c>
      <c r="T140" s="95"/>
      <c r="U140" s="95"/>
      <c r="V140" s="95"/>
      <c r="X140" s="85" t="s">
        <v>23</v>
      </c>
      <c r="Y140" s="85"/>
      <c r="Z140" s="86" t="s">
        <v>133</v>
      </c>
      <c r="AA140" s="86"/>
      <c r="AB140" s="86"/>
      <c r="AC140" s="86"/>
      <c r="AD140" s="86"/>
      <c r="AE140" s="86"/>
      <c r="AF140" s="86"/>
      <c r="AG140" s="85" t="s">
        <v>145</v>
      </c>
      <c r="AH140" s="85"/>
      <c r="AI140" s="85"/>
      <c r="AJ140" s="85"/>
      <c r="AK140" s="89" t="s">
        <v>149</v>
      </c>
      <c r="AL140" s="89"/>
      <c r="AM140" s="89"/>
      <c r="AN140" s="89"/>
      <c r="AO140" s="95" t="s">
        <v>150</v>
      </c>
      <c r="AP140" s="95"/>
      <c r="AQ140" s="95"/>
      <c r="AR140" s="95"/>
    </row>
    <row r="141" spans="2:44" ht="12" customHeight="1">
      <c r="B141" s="85" t="s">
        <v>24</v>
      </c>
      <c r="C141" s="85"/>
      <c r="D141" s="86" t="s">
        <v>115</v>
      </c>
      <c r="E141" s="86"/>
      <c r="F141" s="86"/>
      <c r="G141" s="86"/>
      <c r="H141" s="86"/>
      <c r="I141" s="86"/>
      <c r="J141" s="86"/>
      <c r="K141" s="85" t="s">
        <v>141</v>
      </c>
      <c r="L141" s="85"/>
      <c r="M141" s="85"/>
      <c r="N141" s="85"/>
      <c r="O141" s="89" t="s">
        <v>139</v>
      </c>
      <c r="P141" s="89"/>
      <c r="Q141" s="89"/>
      <c r="R141" s="89"/>
      <c r="S141" s="95">
        <v>1.1734305</v>
      </c>
      <c r="T141" s="95"/>
      <c r="U141" s="95"/>
      <c r="V141" s="95"/>
      <c r="X141" s="85" t="s">
        <v>24</v>
      </c>
      <c r="Y141" s="85"/>
      <c r="Z141" s="86" t="s">
        <v>134</v>
      </c>
      <c r="AA141" s="86"/>
      <c r="AB141" s="86"/>
      <c r="AC141" s="86"/>
      <c r="AD141" s="86"/>
      <c r="AE141" s="86"/>
      <c r="AF141" s="86"/>
      <c r="AG141" s="85" t="s">
        <v>145</v>
      </c>
      <c r="AH141" s="85"/>
      <c r="AI141" s="85"/>
      <c r="AJ141" s="85"/>
      <c r="AK141" s="89" t="s">
        <v>149</v>
      </c>
      <c r="AL141" s="89"/>
      <c r="AM141" s="89"/>
      <c r="AN141" s="89"/>
      <c r="AO141" s="95">
        <v>0.7209222807017543</v>
      </c>
      <c r="AP141" s="95"/>
      <c r="AQ141" s="95"/>
      <c r="AR141" s="95"/>
    </row>
    <row r="142" spans="2:44" ht="12" customHeight="1">
      <c r="B142" s="85" t="s">
        <v>25</v>
      </c>
      <c r="C142" s="85"/>
      <c r="D142" s="86" t="s">
        <v>116</v>
      </c>
      <c r="E142" s="86"/>
      <c r="F142" s="86"/>
      <c r="G142" s="86"/>
      <c r="H142" s="86"/>
      <c r="I142" s="86"/>
      <c r="J142" s="86"/>
      <c r="K142" s="85" t="s">
        <v>141</v>
      </c>
      <c r="L142" s="85"/>
      <c r="M142" s="85"/>
      <c r="N142" s="85"/>
      <c r="O142" s="89" t="s">
        <v>139</v>
      </c>
      <c r="P142" s="89"/>
      <c r="Q142" s="89"/>
      <c r="R142" s="89"/>
      <c r="S142" s="95">
        <v>1.10076975</v>
      </c>
      <c r="T142" s="95"/>
      <c r="U142" s="95"/>
      <c r="V142" s="95"/>
      <c r="AO142" s="100">
        <v>13.4993102871673</v>
      </c>
      <c r="AP142" s="91"/>
      <c r="AQ142" s="91"/>
      <c r="AR142" s="91"/>
    </row>
    <row r="143" spans="2:44" ht="12" customHeight="1">
      <c r="B143" s="85" t="s">
        <v>26</v>
      </c>
      <c r="C143" s="85"/>
      <c r="D143" s="86" t="s">
        <v>125</v>
      </c>
      <c r="E143" s="86"/>
      <c r="F143" s="86"/>
      <c r="G143" s="86"/>
      <c r="H143" s="86"/>
      <c r="I143" s="86"/>
      <c r="J143" s="86"/>
      <c r="K143" s="85" t="s">
        <v>138</v>
      </c>
      <c r="L143" s="85"/>
      <c r="M143" s="85"/>
      <c r="N143" s="85"/>
      <c r="O143" s="89" t="s">
        <v>142</v>
      </c>
      <c r="P143" s="89"/>
      <c r="Q143" s="89"/>
      <c r="R143" s="89"/>
      <c r="S143" s="95">
        <v>1.0619249712643677</v>
      </c>
      <c r="T143" s="95"/>
      <c r="U143" s="95"/>
      <c r="V143" s="95"/>
      <c r="AO143" s="91"/>
      <c r="AP143" s="91"/>
      <c r="AQ143" s="91"/>
      <c r="AR143" s="91"/>
    </row>
    <row r="144" spans="2:44" ht="12" customHeight="1">
      <c r="B144" s="85" t="s">
        <v>27</v>
      </c>
      <c r="C144" s="85"/>
      <c r="D144" s="86" t="s">
        <v>136</v>
      </c>
      <c r="E144" s="86"/>
      <c r="F144" s="86"/>
      <c r="G144" s="86"/>
      <c r="H144" s="86"/>
      <c r="I144" s="86"/>
      <c r="J144" s="86"/>
      <c r="K144" s="85" t="s">
        <v>138</v>
      </c>
      <c r="L144" s="85"/>
      <c r="M144" s="85"/>
      <c r="N144" s="85"/>
      <c r="O144" s="89" t="s">
        <v>143</v>
      </c>
      <c r="P144" s="89"/>
      <c r="Q144" s="89"/>
      <c r="R144" s="89"/>
      <c r="S144" s="95">
        <v>1.051681865443425</v>
      </c>
      <c r="T144" s="95"/>
      <c r="U144" s="95"/>
      <c r="V144" s="95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"/>
      <c r="AL144" s="6"/>
      <c r="AM144" s="6"/>
      <c r="AN144" s="6"/>
      <c r="AO144" s="6"/>
      <c r="AP144" s="6"/>
      <c r="AQ144" s="6"/>
      <c r="AR144" s="6"/>
    </row>
    <row r="145" spans="2:53" ht="12" customHeight="1">
      <c r="B145" s="89">
        <v>13</v>
      </c>
      <c r="C145" s="89"/>
      <c r="D145" s="86" t="s">
        <v>135</v>
      </c>
      <c r="E145" s="86"/>
      <c r="F145" s="86"/>
      <c r="G145" s="86"/>
      <c r="H145" s="86"/>
      <c r="I145" s="86"/>
      <c r="J145" s="86"/>
      <c r="K145" s="85" t="s">
        <v>138</v>
      </c>
      <c r="L145" s="85"/>
      <c r="M145" s="85"/>
      <c r="N145" s="85"/>
      <c r="O145" s="89" t="s">
        <v>144</v>
      </c>
      <c r="P145" s="89"/>
      <c r="Q145" s="89"/>
      <c r="R145" s="89"/>
      <c r="S145" s="95" t="s">
        <v>159</v>
      </c>
      <c r="T145" s="95"/>
      <c r="U145" s="95"/>
      <c r="V145" s="95"/>
      <c r="Z145" s="18"/>
      <c r="AA145" s="18"/>
      <c r="AB145" s="18"/>
      <c r="AC145" s="18"/>
      <c r="AX145" s="18"/>
      <c r="AY145" s="18"/>
      <c r="AZ145" s="18"/>
      <c r="BA145" s="18"/>
    </row>
    <row r="146" spans="19:22" ht="12" customHeight="1">
      <c r="S146" s="100">
        <v>17.9001916882539</v>
      </c>
      <c r="T146" s="91"/>
      <c r="U146" s="91"/>
      <c r="V146" s="91"/>
    </row>
    <row r="147" spans="19:22" ht="12" customHeight="1">
      <c r="S147" s="91"/>
      <c r="T147" s="91"/>
      <c r="U147" s="91"/>
      <c r="V147" s="91"/>
    </row>
    <row r="148" spans="19:22" ht="12" customHeight="1">
      <c r="S148" s="6"/>
      <c r="V148" s="6"/>
    </row>
    <row r="149" spans="19:20" ht="12" customHeight="1">
      <c r="S149" s="6"/>
      <c r="T149" s="6"/>
    </row>
    <row r="150" spans="2:36" ht="12" customHeight="1">
      <c r="B150" s="90" t="s">
        <v>155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X150" s="90" t="s">
        <v>62</v>
      </c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</row>
    <row r="151" spans="2:36" ht="12" customHeight="1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</row>
    <row r="152" spans="2:36" ht="12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2:44" ht="12" customHeight="1">
      <c r="B153" s="85"/>
      <c r="C153" s="85"/>
      <c r="D153" s="85" t="s">
        <v>0</v>
      </c>
      <c r="E153" s="85"/>
      <c r="F153" s="85"/>
      <c r="G153" s="85"/>
      <c r="H153" s="85"/>
      <c r="I153" s="85"/>
      <c r="J153" s="85"/>
      <c r="K153" s="85" t="s">
        <v>4</v>
      </c>
      <c r="L153" s="85"/>
      <c r="M153" s="85"/>
      <c r="N153" s="85"/>
      <c r="O153" s="89" t="s">
        <v>5</v>
      </c>
      <c r="P153" s="89"/>
      <c r="Q153" s="89"/>
      <c r="R153" s="89"/>
      <c r="S153" s="89" t="s">
        <v>63</v>
      </c>
      <c r="T153" s="89"/>
      <c r="U153" s="89"/>
      <c r="X153" s="85"/>
      <c r="Y153" s="85"/>
      <c r="Z153" s="85" t="s">
        <v>0</v>
      </c>
      <c r="AA153" s="85"/>
      <c r="AB153" s="85"/>
      <c r="AC153" s="85"/>
      <c r="AD153" s="85"/>
      <c r="AE153" s="85"/>
      <c r="AF153" s="85"/>
      <c r="AG153" s="85" t="s">
        <v>4</v>
      </c>
      <c r="AH153" s="85"/>
      <c r="AI153" s="85"/>
      <c r="AJ153" s="85"/>
      <c r="AK153" s="89" t="s">
        <v>5</v>
      </c>
      <c r="AL153" s="89"/>
      <c r="AM153" s="89"/>
      <c r="AN153" s="89"/>
      <c r="AO153" s="89" t="s">
        <v>63</v>
      </c>
      <c r="AP153" s="89"/>
      <c r="AQ153" s="89"/>
      <c r="AR153" s="89"/>
    </row>
    <row r="154" spans="2:44" ht="12" customHeight="1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9"/>
      <c r="P154" s="89"/>
      <c r="Q154" s="89"/>
      <c r="R154" s="89"/>
      <c r="S154" s="89"/>
      <c r="T154" s="89"/>
      <c r="U154" s="89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9"/>
      <c r="AL154" s="89"/>
      <c r="AM154" s="89"/>
      <c r="AN154" s="89"/>
      <c r="AO154" s="89"/>
      <c r="AP154" s="89"/>
      <c r="AQ154" s="89"/>
      <c r="AR154" s="89"/>
    </row>
    <row r="155" spans="2:44" ht="12" customHeight="1">
      <c r="B155" s="85" t="s">
        <v>16</v>
      </c>
      <c r="C155" s="85"/>
      <c r="D155" s="86" t="s">
        <v>106</v>
      </c>
      <c r="E155" s="86"/>
      <c r="F155" s="86"/>
      <c r="G155" s="86"/>
      <c r="H155" s="86"/>
      <c r="I155" s="86"/>
      <c r="J155" s="86"/>
      <c r="K155" s="85" t="s">
        <v>153</v>
      </c>
      <c r="L155" s="85"/>
      <c r="M155" s="85"/>
      <c r="N155" s="85"/>
      <c r="O155" s="89" t="s">
        <v>139</v>
      </c>
      <c r="P155" s="89"/>
      <c r="Q155" s="89"/>
      <c r="R155" s="89"/>
      <c r="S155" s="95">
        <v>1.6305562500000002</v>
      </c>
      <c r="T155" s="95"/>
      <c r="U155" s="95"/>
      <c r="V155" s="95"/>
      <c r="X155" s="85" t="s">
        <v>16</v>
      </c>
      <c r="Y155" s="85"/>
      <c r="Z155" s="86" t="s">
        <v>85</v>
      </c>
      <c r="AA155" s="86"/>
      <c r="AB155" s="86"/>
      <c r="AC155" s="86"/>
      <c r="AD155" s="86"/>
      <c r="AE155" s="86"/>
      <c r="AF155" s="86"/>
      <c r="AG155" s="85" t="s">
        <v>145</v>
      </c>
      <c r="AH155" s="85"/>
      <c r="AI155" s="85"/>
      <c r="AJ155" s="85"/>
      <c r="AK155" s="89" t="s">
        <v>147</v>
      </c>
      <c r="AL155" s="89"/>
      <c r="AM155" s="89"/>
      <c r="AN155" s="89"/>
      <c r="AO155" s="95">
        <v>1.7493641666666666</v>
      </c>
      <c r="AP155" s="95"/>
      <c r="AQ155" s="95"/>
      <c r="AR155" s="95"/>
    </row>
    <row r="156" spans="2:44" ht="12" customHeight="1">
      <c r="B156" s="85" t="s">
        <v>17</v>
      </c>
      <c r="C156" s="85"/>
      <c r="D156" s="86" t="s">
        <v>109</v>
      </c>
      <c r="E156" s="86"/>
      <c r="F156" s="86"/>
      <c r="G156" s="86"/>
      <c r="H156" s="86"/>
      <c r="I156" s="86"/>
      <c r="J156" s="86"/>
      <c r="K156" s="85" t="s">
        <v>153</v>
      </c>
      <c r="L156" s="85"/>
      <c r="M156" s="85"/>
      <c r="N156" s="85"/>
      <c r="O156" s="89" t="s">
        <v>139</v>
      </c>
      <c r="P156" s="89"/>
      <c r="Q156" s="89"/>
      <c r="R156" s="89"/>
      <c r="S156" s="95">
        <v>1.4838239999999998</v>
      </c>
      <c r="T156" s="95"/>
      <c r="U156" s="95"/>
      <c r="V156" s="95"/>
      <c r="X156" s="85" t="s">
        <v>17</v>
      </c>
      <c r="Y156" s="85"/>
      <c r="Z156" s="86" t="s">
        <v>95</v>
      </c>
      <c r="AA156" s="86"/>
      <c r="AB156" s="86"/>
      <c r="AC156" s="86"/>
      <c r="AD156" s="86"/>
      <c r="AE156" s="86"/>
      <c r="AF156" s="86"/>
      <c r="AG156" s="85" t="s">
        <v>145</v>
      </c>
      <c r="AH156" s="85"/>
      <c r="AI156" s="85"/>
      <c r="AJ156" s="85"/>
      <c r="AK156" s="89" t="s">
        <v>147</v>
      </c>
      <c r="AL156" s="89"/>
      <c r="AM156" s="89"/>
      <c r="AN156" s="89"/>
      <c r="AO156" s="95">
        <v>1.2344204513888888</v>
      </c>
      <c r="AP156" s="95"/>
      <c r="AQ156" s="95"/>
      <c r="AR156" s="95"/>
    </row>
    <row r="157" spans="2:44" ht="12" customHeight="1">
      <c r="B157" s="85" t="s">
        <v>18</v>
      </c>
      <c r="C157" s="85"/>
      <c r="D157" s="86" t="s">
        <v>117</v>
      </c>
      <c r="E157" s="86"/>
      <c r="F157" s="86"/>
      <c r="G157" s="86"/>
      <c r="H157" s="86"/>
      <c r="I157" s="86"/>
      <c r="J157" s="86"/>
      <c r="K157" s="85" t="s">
        <v>153</v>
      </c>
      <c r="L157" s="85"/>
      <c r="M157" s="85"/>
      <c r="N157" s="85"/>
      <c r="O157" s="89" t="s">
        <v>139</v>
      </c>
      <c r="P157" s="89"/>
      <c r="Q157" s="89"/>
      <c r="R157" s="89"/>
      <c r="S157" s="95">
        <v>1.0281090000000002</v>
      </c>
      <c r="T157" s="95"/>
      <c r="U157" s="95"/>
      <c r="V157" s="95"/>
      <c r="X157" s="85" t="s">
        <v>18</v>
      </c>
      <c r="Y157" s="85"/>
      <c r="Z157" s="86" t="s">
        <v>97</v>
      </c>
      <c r="AA157" s="86"/>
      <c r="AB157" s="86"/>
      <c r="AC157" s="86"/>
      <c r="AD157" s="86"/>
      <c r="AE157" s="86"/>
      <c r="AF157" s="86"/>
      <c r="AG157" s="85" t="s">
        <v>145</v>
      </c>
      <c r="AH157" s="85"/>
      <c r="AI157" s="85"/>
      <c r="AJ157" s="85"/>
      <c r="AK157" s="89" t="s">
        <v>147</v>
      </c>
      <c r="AL157" s="89"/>
      <c r="AM157" s="89"/>
      <c r="AN157" s="89"/>
      <c r="AO157" s="95">
        <v>1.1138285416666667</v>
      </c>
      <c r="AP157" s="95"/>
      <c r="AQ157" s="95"/>
      <c r="AR157" s="95"/>
    </row>
    <row r="158" spans="2:44" ht="12" customHeight="1">
      <c r="B158" s="85" t="s">
        <v>19</v>
      </c>
      <c r="C158" s="85"/>
      <c r="D158" s="87" t="s">
        <v>129</v>
      </c>
      <c r="E158" s="87"/>
      <c r="F158" s="87"/>
      <c r="G158" s="87"/>
      <c r="H158" s="87"/>
      <c r="I158" s="87"/>
      <c r="J158" s="87"/>
      <c r="K158" s="85" t="s">
        <v>145</v>
      </c>
      <c r="L158" s="85"/>
      <c r="M158" s="85"/>
      <c r="N158" s="85"/>
      <c r="O158" s="89" t="s">
        <v>151</v>
      </c>
      <c r="P158" s="89"/>
      <c r="Q158" s="89"/>
      <c r="R158" s="89"/>
      <c r="S158" s="95" t="s">
        <v>154</v>
      </c>
      <c r="T158" s="95"/>
      <c r="U158" s="95"/>
      <c r="V158" s="95"/>
      <c r="X158" s="85" t="s">
        <v>19</v>
      </c>
      <c r="Y158" s="85"/>
      <c r="Z158" s="86" t="s">
        <v>99</v>
      </c>
      <c r="AA158" s="86"/>
      <c r="AB158" s="86"/>
      <c r="AC158" s="86"/>
      <c r="AD158" s="86"/>
      <c r="AE158" s="86"/>
      <c r="AF158" s="86"/>
      <c r="AG158" s="85" t="s">
        <v>145</v>
      </c>
      <c r="AH158" s="85"/>
      <c r="AI158" s="85"/>
      <c r="AJ158" s="85"/>
      <c r="AK158" s="89" t="s">
        <v>147</v>
      </c>
      <c r="AL158" s="89"/>
      <c r="AM158" s="89"/>
      <c r="AN158" s="89"/>
      <c r="AO158" s="95">
        <v>1.0090765624999998</v>
      </c>
      <c r="AP158" s="95"/>
      <c r="AQ158" s="95"/>
      <c r="AR158" s="95"/>
    </row>
    <row r="159" spans="2:44" ht="12" customHeight="1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6"/>
      <c r="P159" s="6"/>
      <c r="Q159" s="6"/>
      <c r="R159" s="6"/>
      <c r="S159" s="100">
        <v>6.8597</v>
      </c>
      <c r="T159" s="91"/>
      <c r="U159" s="91"/>
      <c r="V159" s="91"/>
      <c r="X159" s="85" t="s">
        <v>20</v>
      </c>
      <c r="Y159" s="85"/>
      <c r="Z159" s="86" t="s">
        <v>126</v>
      </c>
      <c r="AA159" s="86"/>
      <c r="AB159" s="86"/>
      <c r="AC159" s="86"/>
      <c r="AD159" s="86"/>
      <c r="AE159" s="86"/>
      <c r="AF159" s="86"/>
      <c r="AG159" s="85" t="s">
        <v>145</v>
      </c>
      <c r="AH159" s="85"/>
      <c r="AI159" s="85"/>
      <c r="AJ159" s="85"/>
      <c r="AK159" s="89" t="s">
        <v>142</v>
      </c>
      <c r="AL159" s="89"/>
      <c r="AM159" s="89"/>
      <c r="AN159" s="89"/>
      <c r="AO159" s="95">
        <v>0.6804318678160919</v>
      </c>
      <c r="AP159" s="95"/>
      <c r="AQ159" s="95"/>
      <c r="AR159" s="95"/>
    </row>
    <row r="160" spans="2:44" ht="12" customHeight="1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6"/>
      <c r="P160" s="6"/>
      <c r="Q160" s="6"/>
      <c r="R160" s="6"/>
      <c r="S160" s="91"/>
      <c r="T160" s="91"/>
      <c r="U160" s="91"/>
      <c r="V160" s="91"/>
      <c r="X160" s="85" t="s">
        <v>21</v>
      </c>
      <c r="Y160" s="85"/>
      <c r="Z160" s="87" t="s">
        <v>132</v>
      </c>
      <c r="AA160" s="87"/>
      <c r="AB160" s="87"/>
      <c r="AC160" s="87"/>
      <c r="AD160" s="87"/>
      <c r="AE160" s="87"/>
      <c r="AF160" s="87"/>
      <c r="AG160" s="85" t="s">
        <v>145</v>
      </c>
      <c r="AH160" s="85"/>
      <c r="AI160" s="85"/>
      <c r="AJ160" s="85"/>
      <c r="AK160" s="89" t="s">
        <v>146</v>
      </c>
      <c r="AL160" s="89"/>
      <c r="AM160" s="89"/>
      <c r="AN160" s="89"/>
      <c r="AO160" s="95">
        <v>0.6238583333333334</v>
      </c>
      <c r="AP160" s="95"/>
      <c r="AQ160" s="95"/>
      <c r="AR160" s="95"/>
    </row>
    <row r="161" spans="24:44" ht="12" customHeight="1"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"/>
      <c r="AL161" s="6"/>
      <c r="AM161" s="6"/>
      <c r="AN161" s="6"/>
      <c r="AO161" s="100">
        <f>SUM(AO155:AR160)</f>
        <v>6.410979923371648</v>
      </c>
      <c r="AP161" s="91"/>
      <c r="AQ161" s="91"/>
      <c r="AR161" s="91"/>
    </row>
    <row r="162" spans="24:44" ht="12" customHeight="1"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"/>
      <c r="AL162" s="6"/>
      <c r="AM162" s="6"/>
      <c r="AN162" s="6"/>
      <c r="AO162" s="91"/>
      <c r="AP162" s="91"/>
      <c r="AQ162" s="91"/>
      <c r="AR162" s="91"/>
    </row>
    <row r="164" spans="2:36" ht="12" customHeight="1">
      <c r="B164" s="90" t="s">
        <v>101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S164" s="6"/>
      <c r="T164" s="6"/>
      <c r="U164" s="6"/>
      <c r="X164" s="90" t="s">
        <v>82</v>
      </c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</row>
    <row r="165" spans="2:36" ht="12" customHeight="1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S165" s="6"/>
      <c r="T165" s="6"/>
      <c r="U165" s="6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</row>
    <row r="166" spans="2:36" ht="12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2:44" ht="12" customHeight="1">
      <c r="B167" s="85"/>
      <c r="C167" s="85"/>
      <c r="D167" s="85" t="s">
        <v>0</v>
      </c>
      <c r="E167" s="85"/>
      <c r="F167" s="85"/>
      <c r="G167" s="85"/>
      <c r="H167" s="85"/>
      <c r="I167" s="85"/>
      <c r="J167" s="85"/>
      <c r="K167" s="85" t="s">
        <v>4</v>
      </c>
      <c r="L167" s="85"/>
      <c r="M167" s="85"/>
      <c r="N167" s="85"/>
      <c r="O167" s="89" t="s">
        <v>5</v>
      </c>
      <c r="P167" s="89"/>
      <c r="Q167" s="89"/>
      <c r="R167" s="89"/>
      <c r="S167" s="89" t="s">
        <v>63</v>
      </c>
      <c r="T167" s="89"/>
      <c r="U167" s="89"/>
      <c r="X167" s="85"/>
      <c r="Y167" s="85"/>
      <c r="Z167" s="85" t="s">
        <v>0</v>
      </c>
      <c r="AA167" s="85"/>
      <c r="AB167" s="85"/>
      <c r="AC167" s="85"/>
      <c r="AD167" s="85"/>
      <c r="AE167" s="85"/>
      <c r="AF167" s="85"/>
      <c r="AG167" s="85" t="s">
        <v>4</v>
      </c>
      <c r="AH167" s="85"/>
      <c r="AI167" s="85"/>
      <c r="AJ167" s="85"/>
      <c r="AK167" s="89" t="s">
        <v>5</v>
      </c>
      <c r="AL167" s="89"/>
      <c r="AM167" s="89"/>
      <c r="AN167" s="89"/>
      <c r="AO167" s="89" t="s">
        <v>63</v>
      </c>
      <c r="AP167" s="89"/>
      <c r="AQ167" s="89"/>
      <c r="AR167" s="89"/>
    </row>
    <row r="168" spans="2:44" ht="12" customHeight="1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9"/>
      <c r="P168" s="89"/>
      <c r="Q168" s="89"/>
      <c r="R168" s="89"/>
      <c r="S168" s="89"/>
      <c r="T168" s="89"/>
      <c r="U168" s="89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9"/>
      <c r="AL168" s="89"/>
      <c r="AM168" s="89"/>
      <c r="AN168" s="89"/>
      <c r="AO168" s="89"/>
      <c r="AP168" s="89"/>
      <c r="AQ168" s="89"/>
      <c r="AR168" s="89"/>
    </row>
    <row r="169" spans="2:44" ht="12" customHeight="1">
      <c r="B169" s="85" t="s">
        <v>16</v>
      </c>
      <c r="C169" s="85"/>
      <c r="D169" s="86" t="s">
        <v>100</v>
      </c>
      <c r="E169" s="86"/>
      <c r="F169" s="86"/>
      <c r="G169" s="86"/>
      <c r="H169" s="86"/>
      <c r="I169" s="86"/>
      <c r="J169" s="86"/>
      <c r="K169" s="85" t="s">
        <v>145</v>
      </c>
      <c r="L169" s="85"/>
      <c r="M169" s="85"/>
      <c r="N169" s="85"/>
      <c r="O169" s="89" t="s">
        <v>139</v>
      </c>
      <c r="P169" s="89"/>
      <c r="Q169" s="89"/>
      <c r="R169" s="89"/>
      <c r="S169" s="95">
        <v>0.8307731249999999</v>
      </c>
      <c r="T169" s="95"/>
      <c r="U169" s="95"/>
      <c r="V169" s="95"/>
      <c r="X169" s="85" t="s">
        <v>16</v>
      </c>
      <c r="Y169" s="85"/>
      <c r="Z169" s="86" t="s">
        <v>88</v>
      </c>
      <c r="AA169" s="86"/>
      <c r="AB169" s="86"/>
      <c r="AC169" s="86"/>
      <c r="AD169" s="86"/>
      <c r="AE169" s="86"/>
      <c r="AF169" s="86"/>
      <c r="AG169" s="85" t="s">
        <v>145</v>
      </c>
      <c r="AH169" s="85"/>
      <c r="AI169" s="85"/>
      <c r="AJ169" s="85"/>
      <c r="AK169" s="89" t="s">
        <v>139</v>
      </c>
      <c r="AL169" s="89"/>
      <c r="AM169" s="89"/>
      <c r="AN169" s="89"/>
      <c r="AO169" s="95">
        <v>1.569268298611111</v>
      </c>
      <c r="AP169" s="95"/>
      <c r="AQ169" s="95"/>
      <c r="AR169" s="95"/>
    </row>
    <row r="170" spans="2:44" ht="12" customHeight="1">
      <c r="B170" s="85" t="s">
        <v>17</v>
      </c>
      <c r="C170" s="85"/>
      <c r="D170" s="86" t="s">
        <v>102</v>
      </c>
      <c r="E170" s="86"/>
      <c r="F170" s="86"/>
      <c r="G170" s="86"/>
      <c r="H170" s="86"/>
      <c r="I170" s="86"/>
      <c r="J170" s="86"/>
      <c r="K170" s="85" t="s">
        <v>145</v>
      </c>
      <c r="L170" s="85"/>
      <c r="M170" s="85"/>
      <c r="N170" s="85"/>
      <c r="O170" s="89" t="s">
        <v>139</v>
      </c>
      <c r="P170" s="89"/>
      <c r="Q170" s="89"/>
      <c r="R170" s="89"/>
      <c r="S170" s="95">
        <v>0.7665171875</v>
      </c>
      <c r="T170" s="95"/>
      <c r="U170" s="95"/>
      <c r="V170" s="95"/>
      <c r="X170" s="85" t="s">
        <v>17</v>
      </c>
      <c r="Y170" s="85"/>
      <c r="Z170" s="86" t="s">
        <v>103</v>
      </c>
      <c r="AA170" s="86"/>
      <c r="AB170" s="86"/>
      <c r="AC170" s="86"/>
      <c r="AD170" s="86"/>
      <c r="AE170" s="86"/>
      <c r="AF170" s="86"/>
      <c r="AG170" s="85" t="s">
        <v>145</v>
      </c>
      <c r="AH170" s="85"/>
      <c r="AI170" s="85"/>
      <c r="AJ170" s="85"/>
      <c r="AK170" s="89" t="s">
        <v>139</v>
      </c>
      <c r="AL170" s="89"/>
      <c r="AM170" s="89"/>
      <c r="AN170" s="89"/>
      <c r="AO170" s="95">
        <v>0.6848373263888888</v>
      </c>
      <c r="AP170" s="95"/>
      <c r="AQ170" s="95"/>
      <c r="AR170" s="95"/>
    </row>
    <row r="171" spans="2:44" ht="12" customHeight="1">
      <c r="B171" s="85" t="s">
        <v>18</v>
      </c>
      <c r="C171" s="85"/>
      <c r="D171" s="86" t="s">
        <v>118</v>
      </c>
      <c r="E171" s="86"/>
      <c r="F171" s="86"/>
      <c r="G171" s="86"/>
      <c r="H171" s="86"/>
      <c r="I171" s="86"/>
      <c r="J171" s="86"/>
      <c r="K171" s="85" t="s">
        <v>152</v>
      </c>
      <c r="L171" s="85"/>
      <c r="M171" s="85"/>
      <c r="N171" s="85"/>
      <c r="O171" s="89" t="s">
        <v>139</v>
      </c>
      <c r="P171" s="89"/>
      <c r="Q171" s="89"/>
      <c r="R171" s="89"/>
      <c r="S171" s="95">
        <v>0.9272332499999999</v>
      </c>
      <c r="T171" s="95"/>
      <c r="U171" s="95"/>
      <c r="V171" s="95"/>
      <c r="X171" s="85" t="s">
        <v>18</v>
      </c>
      <c r="Y171" s="85"/>
      <c r="Z171" s="86" t="s">
        <v>121</v>
      </c>
      <c r="AA171" s="86"/>
      <c r="AB171" s="86"/>
      <c r="AC171" s="86"/>
      <c r="AD171" s="86"/>
      <c r="AE171" s="86"/>
      <c r="AF171" s="86"/>
      <c r="AG171" s="85" t="s">
        <v>145</v>
      </c>
      <c r="AH171" s="85"/>
      <c r="AI171" s="85"/>
      <c r="AJ171" s="85"/>
      <c r="AK171" s="89" t="s">
        <v>142</v>
      </c>
      <c r="AL171" s="89"/>
      <c r="AM171" s="89"/>
      <c r="AN171" s="89"/>
      <c r="AO171" s="95">
        <v>1.7395075862068965</v>
      </c>
      <c r="AP171" s="95"/>
      <c r="AQ171" s="95"/>
      <c r="AR171" s="95"/>
    </row>
    <row r="172" spans="2:44" ht="12" customHeight="1">
      <c r="B172" s="85" t="s">
        <v>19</v>
      </c>
      <c r="C172" s="85"/>
      <c r="D172" s="86" t="s">
        <v>124</v>
      </c>
      <c r="E172" s="86"/>
      <c r="F172" s="86"/>
      <c r="G172" s="86"/>
      <c r="H172" s="86"/>
      <c r="I172" s="86"/>
      <c r="J172" s="86"/>
      <c r="K172" s="85" t="s">
        <v>145</v>
      </c>
      <c r="L172" s="85"/>
      <c r="M172" s="85"/>
      <c r="N172" s="85"/>
      <c r="O172" s="89" t="s">
        <v>142</v>
      </c>
      <c r="P172" s="89"/>
      <c r="Q172" s="89"/>
      <c r="R172" s="89"/>
      <c r="S172" s="95">
        <v>0.9003503160919539</v>
      </c>
      <c r="T172" s="95"/>
      <c r="U172" s="95"/>
      <c r="V172" s="95"/>
      <c r="X172" s="85" t="s">
        <v>19</v>
      </c>
      <c r="Y172" s="85"/>
      <c r="Z172" s="87" t="s">
        <v>130</v>
      </c>
      <c r="AA172" s="87"/>
      <c r="AB172" s="87"/>
      <c r="AC172" s="87"/>
      <c r="AD172" s="87"/>
      <c r="AE172" s="87"/>
      <c r="AF172" s="87"/>
      <c r="AG172" s="85" t="s">
        <v>145</v>
      </c>
      <c r="AH172" s="85"/>
      <c r="AI172" s="85"/>
      <c r="AJ172" s="85"/>
      <c r="AK172" s="89" t="s">
        <v>151</v>
      </c>
      <c r="AL172" s="89"/>
      <c r="AM172" s="89"/>
      <c r="AN172" s="89"/>
      <c r="AO172" s="95">
        <v>1.2172055555555557</v>
      </c>
      <c r="AP172" s="95"/>
      <c r="AQ172" s="95"/>
      <c r="AR172" s="95"/>
    </row>
    <row r="173" spans="2:44" ht="12" customHeight="1">
      <c r="B173" s="85" t="s">
        <v>20</v>
      </c>
      <c r="C173" s="85"/>
      <c r="D173" s="87" t="s">
        <v>127</v>
      </c>
      <c r="E173" s="87"/>
      <c r="F173" s="87"/>
      <c r="G173" s="87"/>
      <c r="H173" s="87"/>
      <c r="I173" s="87"/>
      <c r="J173" s="87"/>
      <c r="K173" s="85" t="s">
        <v>152</v>
      </c>
      <c r="L173" s="85"/>
      <c r="M173" s="85"/>
      <c r="N173" s="85"/>
      <c r="O173" s="89" t="s">
        <v>142</v>
      </c>
      <c r="P173" s="89"/>
      <c r="Q173" s="89"/>
      <c r="R173" s="89"/>
      <c r="S173" s="95">
        <v>1.3894687540983608</v>
      </c>
      <c r="T173" s="95"/>
      <c r="U173" s="95"/>
      <c r="V173" s="95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6"/>
      <c r="AL173" s="6"/>
      <c r="AM173" s="6"/>
      <c r="AN173" s="6"/>
      <c r="AO173" s="100">
        <f>SUM(AO169:AR172)</f>
        <v>5.210818766762452</v>
      </c>
      <c r="AP173" s="91"/>
      <c r="AQ173" s="91"/>
      <c r="AR173" s="91"/>
    </row>
    <row r="174" spans="2:44" ht="12" customHeight="1">
      <c r="B174" s="85" t="s">
        <v>21</v>
      </c>
      <c r="C174" s="85"/>
      <c r="D174" s="87" t="s">
        <v>128</v>
      </c>
      <c r="E174" s="87"/>
      <c r="F174" s="87"/>
      <c r="G174" s="87"/>
      <c r="H174" s="87"/>
      <c r="I174" s="87"/>
      <c r="J174" s="87"/>
      <c r="K174" s="85" t="s">
        <v>152</v>
      </c>
      <c r="L174" s="85"/>
      <c r="M174" s="85"/>
      <c r="N174" s="85"/>
      <c r="O174" s="89" t="s">
        <v>142</v>
      </c>
      <c r="P174" s="89"/>
      <c r="Q174" s="89"/>
      <c r="R174" s="89"/>
      <c r="S174" s="95">
        <v>0.9181278114754099</v>
      </c>
      <c r="T174" s="95"/>
      <c r="U174" s="95"/>
      <c r="V174" s="95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6"/>
      <c r="AL174" s="6"/>
      <c r="AM174" s="6"/>
      <c r="AN174" s="6"/>
      <c r="AO174" s="91"/>
      <c r="AP174" s="91"/>
      <c r="AQ174" s="91"/>
      <c r="AR174" s="91"/>
    </row>
    <row r="175" spans="2:44" ht="12" customHeight="1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6"/>
      <c r="P175" s="6"/>
      <c r="Q175" s="6"/>
      <c r="R175" s="6"/>
      <c r="S175" s="100">
        <f>SUM(S169:V174)</f>
        <v>5.732470444165724</v>
      </c>
      <c r="T175" s="100"/>
      <c r="U175" s="100"/>
      <c r="V175" s="100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6"/>
      <c r="AL175" s="6"/>
      <c r="AM175" s="6"/>
      <c r="AN175" s="6"/>
      <c r="AO175" s="6"/>
      <c r="AP175" s="6"/>
      <c r="AQ175" s="6"/>
      <c r="AR175" s="6"/>
    </row>
    <row r="176" spans="19:53" ht="12" customHeight="1">
      <c r="S176" s="100"/>
      <c r="T176" s="100"/>
      <c r="U176" s="100"/>
      <c r="V176" s="100"/>
      <c r="AX176" s="20"/>
      <c r="AY176" s="6"/>
      <c r="AZ176" s="6"/>
      <c r="BA176" s="6"/>
    </row>
    <row r="177" spans="50:53" ht="12" customHeight="1">
      <c r="AX177" s="6"/>
      <c r="AY177" s="6"/>
      <c r="AZ177" s="6"/>
      <c r="BA177" s="6"/>
    </row>
    <row r="179" spans="2:43" ht="12" customHeight="1">
      <c r="B179" s="90" t="s">
        <v>156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X179" s="90" t="s">
        <v>158</v>
      </c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O179" s="6"/>
      <c r="AP179" s="6"/>
      <c r="AQ179" s="6"/>
    </row>
    <row r="180" spans="2:43" ht="12" customHeight="1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O180" s="6"/>
      <c r="AP180" s="6"/>
      <c r="AQ180" s="6"/>
    </row>
    <row r="181" spans="2:36" ht="12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2:43" ht="12" customHeight="1">
      <c r="B182" s="85"/>
      <c r="C182" s="85"/>
      <c r="D182" s="85" t="s">
        <v>0</v>
      </c>
      <c r="E182" s="85"/>
      <c r="F182" s="85"/>
      <c r="G182" s="85"/>
      <c r="H182" s="85"/>
      <c r="I182" s="85"/>
      <c r="J182" s="85"/>
      <c r="K182" s="85" t="s">
        <v>4</v>
      </c>
      <c r="L182" s="85"/>
      <c r="M182" s="85"/>
      <c r="N182" s="85"/>
      <c r="O182" s="89" t="s">
        <v>5</v>
      </c>
      <c r="P182" s="89"/>
      <c r="Q182" s="89"/>
      <c r="R182" s="89"/>
      <c r="S182" s="89" t="s">
        <v>63</v>
      </c>
      <c r="T182" s="89"/>
      <c r="U182" s="89"/>
      <c r="X182" s="85"/>
      <c r="Y182" s="85"/>
      <c r="Z182" s="85" t="s">
        <v>0</v>
      </c>
      <c r="AA182" s="85"/>
      <c r="AB182" s="85"/>
      <c r="AC182" s="85"/>
      <c r="AD182" s="85"/>
      <c r="AE182" s="85"/>
      <c r="AF182" s="85"/>
      <c r="AG182" s="85" t="s">
        <v>4</v>
      </c>
      <c r="AH182" s="85"/>
      <c r="AI182" s="85"/>
      <c r="AJ182" s="85"/>
      <c r="AK182" s="89" t="s">
        <v>5</v>
      </c>
      <c r="AL182" s="89"/>
      <c r="AM182" s="89"/>
      <c r="AN182" s="89"/>
      <c r="AO182" s="89" t="s">
        <v>63</v>
      </c>
      <c r="AP182" s="89"/>
      <c r="AQ182" s="89"/>
    </row>
    <row r="183" spans="2:44" ht="12" customHeight="1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9"/>
      <c r="P183" s="89"/>
      <c r="Q183" s="89"/>
      <c r="R183" s="89"/>
      <c r="S183" s="89"/>
      <c r="T183" s="89"/>
      <c r="U183" s="89"/>
      <c r="V183" s="89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9"/>
      <c r="AL183" s="89"/>
      <c r="AM183" s="89"/>
      <c r="AN183" s="89"/>
      <c r="AO183" s="89"/>
      <c r="AP183" s="89"/>
      <c r="AQ183" s="89"/>
      <c r="AR183" s="89"/>
    </row>
    <row r="184" spans="2:44" ht="12" customHeight="1">
      <c r="B184" s="85" t="s">
        <v>16</v>
      </c>
      <c r="C184" s="85"/>
      <c r="D184" s="86" t="s">
        <v>111</v>
      </c>
      <c r="E184" s="86"/>
      <c r="F184" s="86"/>
      <c r="G184" s="86"/>
      <c r="H184" s="86"/>
      <c r="I184" s="86"/>
      <c r="J184" s="86"/>
      <c r="K184" s="85" t="s">
        <v>152</v>
      </c>
      <c r="L184" s="85"/>
      <c r="M184" s="85"/>
      <c r="N184" s="85"/>
      <c r="O184" s="89" t="s">
        <v>139</v>
      </c>
      <c r="P184" s="89"/>
      <c r="Q184" s="89"/>
      <c r="R184" s="89"/>
      <c r="S184" s="95">
        <v>1.3328595</v>
      </c>
      <c r="T184" s="95"/>
      <c r="U184" s="95"/>
      <c r="V184" s="95"/>
      <c r="X184" s="85" t="s">
        <v>16</v>
      </c>
      <c r="Y184" s="85"/>
      <c r="Z184" s="86" t="s">
        <v>113</v>
      </c>
      <c r="AA184" s="86"/>
      <c r="AB184" s="86"/>
      <c r="AC184" s="86"/>
      <c r="AD184" s="86"/>
      <c r="AE184" s="86"/>
      <c r="AF184" s="86"/>
      <c r="AG184" s="85" t="s">
        <v>152</v>
      </c>
      <c r="AH184" s="85"/>
      <c r="AI184" s="85"/>
      <c r="AJ184" s="85"/>
      <c r="AK184" s="89" t="s">
        <v>139</v>
      </c>
      <c r="AL184" s="89"/>
      <c r="AM184" s="89"/>
      <c r="AN184" s="89"/>
      <c r="AO184" s="95">
        <v>1.258788</v>
      </c>
      <c r="AP184" s="95"/>
      <c r="AQ184" s="95"/>
      <c r="AR184" s="95"/>
    </row>
    <row r="185" spans="2:44" ht="12" customHeight="1">
      <c r="B185" s="85" t="s">
        <v>17</v>
      </c>
      <c r="C185" s="85"/>
      <c r="D185" s="86" t="s">
        <v>119</v>
      </c>
      <c r="E185" s="86"/>
      <c r="F185" s="86"/>
      <c r="G185" s="86"/>
      <c r="H185" s="86"/>
      <c r="I185" s="86"/>
      <c r="J185" s="86"/>
      <c r="K185" s="85" t="s">
        <v>152</v>
      </c>
      <c r="L185" s="85"/>
      <c r="M185" s="85"/>
      <c r="N185" s="85"/>
      <c r="O185" s="89" t="s">
        <v>139</v>
      </c>
      <c r="P185" s="89"/>
      <c r="Q185" s="89"/>
      <c r="R185" s="89"/>
      <c r="S185" s="95">
        <v>0.75723075</v>
      </c>
      <c r="T185" s="95"/>
      <c r="U185" s="95"/>
      <c r="V185" s="95"/>
      <c r="X185" s="85" t="s">
        <v>17</v>
      </c>
      <c r="Y185" s="85"/>
      <c r="Z185" s="86" t="s">
        <v>120</v>
      </c>
      <c r="AA185" s="86"/>
      <c r="AB185" s="86"/>
      <c r="AC185" s="86"/>
      <c r="AD185" s="86"/>
      <c r="AE185" s="86"/>
      <c r="AF185" s="86"/>
      <c r="AG185" s="85" t="s">
        <v>152</v>
      </c>
      <c r="AH185" s="85"/>
      <c r="AI185" s="85"/>
      <c r="AJ185" s="85"/>
      <c r="AK185" s="89" t="s">
        <v>139</v>
      </c>
      <c r="AL185" s="89"/>
      <c r="AM185" s="89"/>
      <c r="AN185" s="89"/>
      <c r="AO185" s="95">
        <v>0.492708</v>
      </c>
      <c r="AP185" s="95"/>
      <c r="AQ185" s="95"/>
      <c r="AR185" s="95"/>
    </row>
    <row r="186" spans="19:44" ht="12" customHeight="1">
      <c r="S186" s="100">
        <f>SUM(S184:V185)</f>
        <v>2.0900902500000003</v>
      </c>
      <c r="T186" s="91"/>
      <c r="U186" s="91"/>
      <c r="V186" s="91"/>
      <c r="AO186" s="100">
        <f>SUM(AO184:AR185)</f>
        <v>1.751496</v>
      </c>
      <c r="AP186" s="91"/>
      <c r="AQ186" s="91"/>
      <c r="AR186" s="91"/>
    </row>
    <row r="187" spans="19:44" ht="12" customHeight="1">
      <c r="S187" s="91"/>
      <c r="T187" s="91"/>
      <c r="U187" s="91"/>
      <c r="V187" s="91"/>
      <c r="AO187" s="91"/>
      <c r="AP187" s="91"/>
      <c r="AQ187" s="91"/>
      <c r="AR187" s="91"/>
    </row>
    <row r="188" spans="19:44" ht="12" customHeight="1">
      <c r="S188" s="19"/>
      <c r="T188" s="19"/>
      <c r="U188" s="19"/>
      <c r="V188" s="19"/>
      <c r="AO188" s="19"/>
      <c r="AP188" s="19"/>
      <c r="AQ188" s="19"/>
      <c r="AR188" s="19"/>
    </row>
    <row r="190" spans="2:40" ht="12" customHeight="1">
      <c r="B190" s="90" t="s">
        <v>157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6"/>
      <c r="AL190" s="6"/>
      <c r="AM190" s="6"/>
      <c r="AN190" s="6"/>
    </row>
    <row r="191" spans="2:14" ht="12" customHeight="1"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</row>
    <row r="192" spans="2:14" ht="12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21" ht="12" customHeight="1">
      <c r="B193" s="85"/>
      <c r="C193" s="85"/>
      <c r="D193" s="85" t="s">
        <v>0</v>
      </c>
      <c r="E193" s="85"/>
      <c r="F193" s="85"/>
      <c r="G193" s="85"/>
      <c r="H193" s="85"/>
      <c r="I193" s="85"/>
      <c r="J193" s="85"/>
      <c r="K193" s="85" t="s">
        <v>4</v>
      </c>
      <c r="L193" s="85"/>
      <c r="M193" s="85"/>
      <c r="N193" s="85"/>
      <c r="O193" s="89" t="s">
        <v>5</v>
      </c>
      <c r="P193" s="89"/>
      <c r="Q193" s="89"/>
      <c r="R193" s="89"/>
      <c r="S193" s="89" t="s">
        <v>63</v>
      </c>
      <c r="T193" s="89"/>
      <c r="U193" s="89"/>
    </row>
    <row r="194" spans="2:22" ht="12" customHeight="1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9"/>
      <c r="P194" s="89"/>
      <c r="Q194" s="89"/>
      <c r="R194" s="89"/>
      <c r="S194" s="89"/>
      <c r="T194" s="89"/>
      <c r="U194" s="89"/>
      <c r="V194" s="89"/>
    </row>
    <row r="195" spans="2:22" ht="12" customHeight="1">
      <c r="B195" s="85" t="s">
        <v>16</v>
      </c>
      <c r="C195" s="85"/>
      <c r="D195" s="86" t="s">
        <v>104</v>
      </c>
      <c r="E195" s="86"/>
      <c r="F195" s="86"/>
      <c r="G195" s="86"/>
      <c r="H195" s="86"/>
      <c r="I195" s="86"/>
      <c r="J195" s="86"/>
      <c r="K195" s="85" t="s">
        <v>145</v>
      </c>
      <c r="L195" s="85"/>
      <c r="M195" s="85"/>
      <c r="N195" s="85"/>
      <c r="O195" s="89" t="s">
        <v>139</v>
      </c>
      <c r="P195" s="89"/>
      <c r="Q195" s="89"/>
      <c r="R195" s="89"/>
      <c r="S195" s="95">
        <v>0.5952375</v>
      </c>
      <c r="T195" s="95"/>
      <c r="U195" s="95"/>
      <c r="V195" s="95"/>
    </row>
    <row r="196" spans="2:22" ht="12" customHeight="1">
      <c r="B196" s="85" t="s">
        <v>17</v>
      </c>
      <c r="C196" s="85"/>
      <c r="D196" s="86" t="s">
        <v>137</v>
      </c>
      <c r="E196" s="86"/>
      <c r="F196" s="86"/>
      <c r="G196" s="86"/>
      <c r="H196" s="86"/>
      <c r="I196" s="86"/>
      <c r="J196" s="86"/>
      <c r="K196" s="85" t="s">
        <v>145</v>
      </c>
      <c r="L196" s="85"/>
      <c r="M196" s="85"/>
      <c r="N196" s="85"/>
      <c r="O196" s="89" t="s">
        <v>143</v>
      </c>
      <c r="P196" s="89"/>
      <c r="Q196" s="89"/>
      <c r="R196" s="89"/>
      <c r="S196" s="95">
        <v>0.5916805810397553</v>
      </c>
      <c r="T196" s="95"/>
      <c r="U196" s="95"/>
      <c r="V196" s="95"/>
    </row>
    <row r="197" spans="19:23" ht="12" customHeight="1">
      <c r="S197" s="100">
        <f>SUM(S195:V196)</f>
        <v>1.1869180810397553</v>
      </c>
      <c r="T197" s="91"/>
      <c r="U197" s="91"/>
      <c r="V197" s="91"/>
      <c r="W197" s="19"/>
    </row>
    <row r="198" spans="19:23" ht="12" customHeight="1">
      <c r="S198" s="100"/>
      <c r="T198" s="91"/>
      <c r="U198" s="91"/>
      <c r="V198" s="91"/>
      <c r="W198" s="19"/>
    </row>
    <row r="199" spans="19:23" ht="12" customHeight="1">
      <c r="S199" s="100"/>
      <c r="T199" s="91"/>
      <c r="U199" s="91"/>
      <c r="V199" s="91"/>
      <c r="W199" s="19"/>
    </row>
    <row r="200" spans="19:23" ht="12" customHeight="1">
      <c r="S200" s="21"/>
      <c r="T200" s="19"/>
      <c r="U200" s="19"/>
      <c r="V200" s="19"/>
      <c r="W200" s="19"/>
    </row>
    <row r="201" spans="19:23" ht="12" customHeight="1">
      <c r="S201" s="21"/>
      <c r="T201" s="19"/>
      <c r="U201" s="19"/>
      <c r="V201" s="19"/>
      <c r="W201" s="19"/>
    </row>
    <row r="204" spans="2:43" ht="12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0" t="s">
        <v>64</v>
      </c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2:43" ht="12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2:43" ht="12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89" t="s">
        <v>65</v>
      </c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2:45" ht="12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</row>
    <row r="208" spans="16:27" ht="12" customHeight="1">
      <c r="P208" s="85" t="s">
        <v>2</v>
      </c>
      <c r="Q208" s="85"/>
      <c r="R208" s="85" t="s">
        <v>66</v>
      </c>
      <c r="S208" s="85"/>
      <c r="T208" s="85"/>
      <c r="U208" s="85"/>
      <c r="V208" s="85"/>
      <c r="W208" s="85"/>
      <c r="X208" s="85"/>
      <c r="Y208" s="94" t="s">
        <v>63</v>
      </c>
      <c r="Z208" s="94"/>
      <c r="AA208" s="94"/>
    </row>
    <row r="209" spans="16:27" ht="12" customHeight="1">
      <c r="P209" s="85"/>
      <c r="Q209" s="85"/>
      <c r="R209" s="85"/>
      <c r="S209" s="85"/>
      <c r="T209" s="85"/>
      <c r="U209" s="85"/>
      <c r="V209" s="85"/>
      <c r="W209" s="85"/>
      <c r="X209" s="85"/>
      <c r="Y209" s="93"/>
      <c r="Z209" s="93"/>
      <c r="AA209" s="93"/>
    </row>
    <row r="210" spans="16:27" ht="12" customHeight="1">
      <c r="P210" s="85" t="s">
        <v>16</v>
      </c>
      <c r="Q210" s="85"/>
      <c r="R210" s="86" t="s">
        <v>140</v>
      </c>
      <c r="S210" s="86"/>
      <c r="T210" s="86"/>
      <c r="U210" s="86"/>
      <c r="V210" s="86"/>
      <c r="W210" s="86"/>
      <c r="X210" s="86"/>
      <c r="Y210" s="92">
        <v>17.9001916882539</v>
      </c>
      <c r="Z210" s="92"/>
      <c r="AA210" s="92"/>
    </row>
    <row r="211" spans="16:27" ht="12" customHeight="1">
      <c r="P211" s="85" t="s">
        <v>17</v>
      </c>
      <c r="Q211" s="85"/>
      <c r="R211" s="86" t="s">
        <v>81</v>
      </c>
      <c r="S211" s="86"/>
      <c r="T211" s="86"/>
      <c r="U211" s="86"/>
      <c r="V211" s="86"/>
      <c r="W211" s="86"/>
      <c r="X211" s="86"/>
      <c r="Y211" s="92">
        <v>13.4993102871673</v>
      </c>
      <c r="Z211" s="92"/>
      <c r="AA211" s="92"/>
    </row>
    <row r="212" spans="16:27" ht="12" customHeight="1">
      <c r="P212" s="85" t="s">
        <v>18</v>
      </c>
      <c r="Q212" s="85"/>
      <c r="R212" s="86" t="s">
        <v>155</v>
      </c>
      <c r="S212" s="86"/>
      <c r="T212" s="86"/>
      <c r="U212" s="86"/>
      <c r="V212" s="86"/>
      <c r="W212" s="86"/>
      <c r="X212" s="86"/>
      <c r="Y212" s="92">
        <v>6.8597</v>
      </c>
      <c r="Z212" s="92"/>
      <c r="AA212" s="92"/>
    </row>
    <row r="213" spans="16:27" ht="12" customHeight="1">
      <c r="P213" s="85" t="s">
        <v>19</v>
      </c>
      <c r="Q213" s="85"/>
      <c r="R213" s="86" t="s">
        <v>62</v>
      </c>
      <c r="S213" s="86"/>
      <c r="T213" s="86"/>
      <c r="U213" s="86"/>
      <c r="V213" s="86"/>
      <c r="W213" s="86"/>
      <c r="X213" s="86"/>
      <c r="Y213" s="92">
        <v>6.410979923371648</v>
      </c>
      <c r="Z213" s="92"/>
      <c r="AA213" s="92"/>
    </row>
    <row r="214" spans="16:27" ht="12" customHeight="1">
      <c r="P214" s="85" t="s">
        <v>20</v>
      </c>
      <c r="Q214" s="85"/>
      <c r="R214" s="86" t="s">
        <v>101</v>
      </c>
      <c r="S214" s="86"/>
      <c r="T214" s="86"/>
      <c r="U214" s="86"/>
      <c r="V214" s="86"/>
      <c r="W214" s="86"/>
      <c r="X214" s="86"/>
      <c r="Y214" s="92">
        <v>5.732470444165724</v>
      </c>
      <c r="Z214" s="92"/>
      <c r="AA214" s="92"/>
    </row>
    <row r="215" spans="16:27" ht="12" customHeight="1">
      <c r="P215" s="85" t="s">
        <v>21</v>
      </c>
      <c r="Q215" s="85"/>
      <c r="R215" s="86" t="s">
        <v>82</v>
      </c>
      <c r="S215" s="86"/>
      <c r="T215" s="86"/>
      <c r="U215" s="86"/>
      <c r="V215" s="86"/>
      <c r="W215" s="86"/>
      <c r="X215" s="86"/>
      <c r="Y215" s="92">
        <v>5.210818766762452</v>
      </c>
      <c r="Z215" s="92"/>
      <c r="AA215" s="92"/>
    </row>
    <row r="216" spans="16:27" ht="12" customHeight="1">
      <c r="P216" s="85" t="s">
        <v>22</v>
      </c>
      <c r="Q216" s="85"/>
      <c r="R216" s="86" t="s">
        <v>156</v>
      </c>
      <c r="S216" s="86"/>
      <c r="T216" s="86"/>
      <c r="U216" s="86"/>
      <c r="V216" s="86"/>
      <c r="W216" s="86"/>
      <c r="X216" s="86"/>
      <c r="Y216" s="92">
        <v>2.0900902500000003</v>
      </c>
      <c r="Z216" s="92"/>
      <c r="AA216" s="92"/>
    </row>
    <row r="217" spans="16:27" ht="12" customHeight="1">
      <c r="P217" s="85" t="s">
        <v>23</v>
      </c>
      <c r="Q217" s="85"/>
      <c r="R217" s="86" t="s">
        <v>158</v>
      </c>
      <c r="S217" s="86"/>
      <c r="T217" s="86"/>
      <c r="U217" s="86"/>
      <c r="V217" s="86"/>
      <c r="W217" s="86"/>
      <c r="X217" s="86"/>
      <c r="Y217" s="92">
        <v>1.751496</v>
      </c>
      <c r="Z217" s="92"/>
      <c r="AA217" s="92"/>
    </row>
    <row r="218" spans="16:27" ht="12" customHeight="1">
      <c r="P218" s="85" t="s">
        <v>24</v>
      </c>
      <c r="Q218" s="85"/>
      <c r="R218" s="86" t="s">
        <v>157</v>
      </c>
      <c r="S218" s="86"/>
      <c r="T218" s="86"/>
      <c r="U218" s="86"/>
      <c r="V218" s="86"/>
      <c r="W218" s="86"/>
      <c r="X218" s="86"/>
      <c r="Y218" s="92">
        <v>1.1869180810397553</v>
      </c>
      <c r="Z218" s="92"/>
      <c r="AA218" s="92"/>
    </row>
    <row r="221" spans="6:7" ht="12" customHeight="1">
      <c r="F221" s="6"/>
      <c r="G221" s="6"/>
    </row>
    <row r="222" spans="4:8" ht="12" customHeight="1">
      <c r="D222" s="91" t="s">
        <v>161</v>
      </c>
      <c r="E222" s="91"/>
      <c r="F222" s="91"/>
      <c r="G222" s="91"/>
      <c r="H222" s="91"/>
    </row>
    <row r="224" spans="4:12" ht="12" customHeight="1">
      <c r="D224" s="89" t="s">
        <v>162</v>
      </c>
      <c r="E224" s="89"/>
      <c r="F224" s="89"/>
      <c r="G224" s="89"/>
      <c r="H224" s="89"/>
      <c r="I224" s="89"/>
      <c r="J224" s="89"/>
      <c r="K224" s="89"/>
      <c r="L224" s="89"/>
    </row>
    <row r="226" spans="7:28" ht="12" customHeight="1">
      <c r="G226" s="85" t="s">
        <v>0</v>
      </c>
      <c r="H226" s="85"/>
      <c r="I226" s="85"/>
      <c r="J226" s="85"/>
      <c r="K226" s="85"/>
      <c r="L226" s="85"/>
      <c r="M226" s="85"/>
      <c r="N226" s="85" t="s">
        <v>1</v>
      </c>
      <c r="O226" s="85"/>
      <c r="P226" s="85"/>
      <c r="Q226" s="85"/>
      <c r="R226" s="85" t="s">
        <v>4</v>
      </c>
      <c r="S226" s="85"/>
      <c r="T226" s="85"/>
      <c r="U226" s="85"/>
      <c r="V226" s="85" t="s">
        <v>5</v>
      </c>
      <c r="W226" s="85"/>
      <c r="X226" s="85"/>
      <c r="Y226" s="85"/>
      <c r="Z226" s="85" t="s">
        <v>12</v>
      </c>
      <c r="AA226" s="85"/>
      <c r="AB226" s="85"/>
    </row>
    <row r="227" spans="7:28" ht="12" customHeight="1"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</row>
    <row r="228" spans="7:28" ht="12" customHeight="1">
      <c r="G228" s="87" t="s">
        <v>129</v>
      </c>
      <c r="H228" s="87"/>
      <c r="I228" s="87"/>
      <c r="J228" s="87"/>
      <c r="K228" s="87"/>
      <c r="L228" s="87"/>
      <c r="M228" s="87"/>
      <c r="N228" s="87" t="s">
        <v>107</v>
      </c>
      <c r="O228" s="87"/>
      <c r="P228" s="87"/>
      <c r="Q228" s="87"/>
      <c r="R228" s="85" t="s">
        <v>145</v>
      </c>
      <c r="S228" s="85"/>
      <c r="T228" s="85"/>
      <c r="U228" s="85"/>
      <c r="V228" s="89" t="s">
        <v>151</v>
      </c>
      <c r="W228" s="89"/>
      <c r="X228" s="89"/>
      <c r="Y228" s="89"/>
      <c r="Z228" s="88">
        <v>561</v>
      </c>
      <c r="AA228" s="88"/>
      <c r="AB228" s="88"/>
    </row>
    <row r="229" spans="7:28" ht="12" customHeight="1">
      <c r="G229" s="86" t="s">
        <v>133</v>
      </c>
      <c r="H229" s="86"/>
      <c r="I229" s="86"/>
      <c r="J229" s="86"/>
      <c r="K229" s="86"/>
      <c r="L229" s="86"/>
      <c r="M229" s="86"/>
      <c r="N229" s="86" t="s">
        <v>14</v>
      </c>
      <c r="O229" s="86"/>
      <c r="P229" s="86"/>
      <c r="Q229" s="86"/>
      <c r="R229" s="85" t="s">
        <v>145</v>
      </c>
      <c r="S229" s="85"/>
      <c r="T229" s="85"/>
      <c r="U229" s="85"/>
      <c r="V229" s="89" t="s">
        <v>149</v>
      </c>
      <c r="W229" s="89"/>
      <c r="X229" s="89"/>
      <c r="Y229" s="89"/>
      <c r="Z229" s="88">
        <v>456</v>
      </c>
      <c r="AA229" s="88"/>
      <c r="AB229" s="88"/>
    </row>
    <row r="230" spans="7:28" ht="12" customHeight="1">
      <c r="G230" s="86" t="s">
        <v>135</v>
      </c>
      <c r="H230" s="86"/>
      <c r="I230" s="86"/>
      <c r="J230" s="86"/>
      <c r="K230" s="86"/>
      <c r="L230" s="86"/>
      <c r="M230" s="86"/>
      <c r="N230" s="86" t="s">
        <v>69</v>
      </c>
      <c r="O230" s="86"/>
      <c r="P230" s="86"/>
      <c r="Q230" s="86"/>
      <c r="R230" s="85" t="s">
        <v>145</v>
      </c>
      <c r="S230" s="85"/>
      <c r="T230" s="85"/>
      <c r="U230" s="85"/>
      <c r="V230" s="89" t="s">
        <v>144</v>
      </c>
      <c r="W230" s="89"/>
      <c r="X230" s="89"/>
      <c r="Y230" s="89"/>
      <c r="Z230" s="88">
        <v>230</v>
      </c>
      <c r="AA230" s="88"/>
      <c r="AB230" s="88"/>
    </row>
  </sheetData>
  <sheetProtection password="D993" sheet="1" objects="1" scenarios="1" selectLockedCells="1" selectUnlockedCells="1"/>
  <mergeCells count="1179">
    <mergeCell ref="AO183:AR183"/>
    <mergeCell ref="AO184:AR184"/>
    <mergeCell ref="AO185:AR185"/>
    <mergeCell ref="S183:V183"/>
    <mergeCell ref="S184:V184"/>
    <mergeCell ref="S185:V185"/>
    <mergeCell ref="AG184:AJ184"/>
    <mergeCell ref="AK184:AN184"/>
    <mergeCell ref="S196:V196"/>
    <mergeCell ref="S157:V157"/>
    <mergeCell ref="S158:V158"/>
    <mergeCell ref="S159:V160"/>
    <mergeCell ref="S173:V173"/>
    <mergeCell ref="S174:V174"/>
    <mergeCell ref="S194:V194"/>
    <mergeCell ref="S195:V195"/>
    <mergeCell ref="S175:V176"/>
    <mergeCell ref="S170:V170"/>
    <mergeCell ref="AO161:AR162"/>
    <mergeCell ref="AO173:AR174"/>
    <mergeCell ref="AO133:AR133"/>
    <mergeCell ref="AO134:AR134"/>
    <mergeCell ref="AO135:AR135"/>
    <mergeCell ref="AO136:AR136"/>
    <mergeCell ref="AO137:AR137"/>
    <mergeCell ref="AO138:AR138"/>
    <mergeCell ref="AO168:AR168"/>
    <mergeCell ref="AO167:AR167"/>
    <mergeCell ref="AO172:AR172"/>
    <mergeCell ref="AG172:AJ172"/>
    <mergeCell ref="AK172:AN172"/>
    <mergeCell ref="AO169:AR169"/>
    <mergeCell ref="AO170:AR170"/>
    <mergeCell ref="AO171:AR171"/>
    <mergeCell ref="B145:C145"/>
    <mergeCell ref="K145:N145"/>
    <mergeCell ref="O145:R145"/>
    <mergeCell ref="S145:V145"/>
    <mergeCell ref="D145:J145"/>
    <mergeCell ref="AO160:AR160"/>
    <mergeCell ref="X160:Y160"/>
    <mergeCell ref="Z160:AF160"/>
    <mergeCell ref="S155:V155"/>
    <mergeCell ref="S156:V156"/>
    <mergeCell ref="AO155:AR155"/>
    <mergeCell ref="AK160:AN160"/>
    <mergeCell ref="X159:Y159"/>
    <mergeCell ref="Z159:AF159"/>
    <mergeCell ref="AG159:AJ159"/>
    <mergeCell ref="S138:V138"/>
    <mergeCell ref="S139:V139"/>
    <mergeCell ref="S146:V147"/>
    <mergeCell ref="AO159:AR159"/>
    <mergeCell ref="AO154:AR154"/>
    <mergeCell ref="AK140:AN140"/>
    <mergeCell ref="AG141:AJ141"/>
    <mergeCell ref="AK141:AN141"/>
    <mergeCell ref="AO142:AR143"/>
    <mergeCell ref="AK138:AN138"/>
    <mergeCell ref="S131:V131"/>
    <mergeCell ref="AO153:AR153"/>
    <mergeCell ref="Z140:AF140"/>
    <mergeCell ref="Z141:AF141"/>
    <mergeCell ref="X140:Y140"/>
    <mergeCell ref="X141:Y141"/>
    <mergeCell ref="AO139:AR139"/>
    <mergeCell ref="AG140:AJ140"/>
    <mergeCell ref="S132:V132"/>
    <mergeCell ref="AK153:AN153"/>
    <mergeCell ref="S169:V169"/>
    <mergeCell ref="S167:U167"/>
    <mergeCell ref="S153:U153"/>
    <mergeCell ref="AO140:AR140"/>
    <mergeCell ref="AO141:AR141"/>
    <mergeCell ref="X154:Y154"/>
    <mergeCell ref="Z154:AF154"/>
    <mergeCell ref="AG154:AJ154"/>
    <mergeCell ref="AK154:AN154"/>
    <mergeCell ref="S143:V143"/>
    <mergeCell ref="O143:R143"/>
    <mergeCell ref="S171:V171"/>
    <mergeCell ref="S172:V172"/>
    <mergeCell ref="D142:J142"/>
    <mergeCell ref="K142:N142"/>
    <mergeCell ref="O142:R142"/>
    <mergeCell ref="K158:N158"/>
    <mergeCell ref="O158:R158"/>
    <mergeCell ref="S168:U168"/>
    <mergeCell ref="S154:U154"/>
    <mergeCell ref="AO186:AR187"/>
    <mergeCell ref="X185:Y185"/>
    <mergeCell ref="Z185:AF185"/>
    <mergeCell ref="AG185:AJ185"/>
    <mergeCell ref="AK185:AN185"/>
    <mergeCell ref="X179:AJ180"/>
    <mergeCell ref="X182:Y182"/>
    <mergeCell ref="Z182:AF182"/>
    <mergeCell ref="AG182:AJ182"/>
    <mergeCell ref="AK182:AN182"/>
    <mergeCell ref="AO182:AQ182"/>
    <mergeCell ref="S186:V187"/>
    <mergeCell ref="S197:V199"/>
    <mergeCell ref="X183:Y183"/>
    <mergeCell ref="Z183:AF183"/>
    <mergeCell ref="AG183:AJ183"/>
    <mergeCell ref="AK183:AN183"/>
    <mergeCell ref="X184:Y184"/>
    <mergeCell ref="Z184:AF184"/>
    <mergeCell ref="O185:R185"/>
    <mergeCell ref="B196:C196"/>
    <mergeCell ref="D196:J196"/>
    <mergeCell ref="K196:N196"/>
    <mergeCell ref="B195:C195"/>
    <mergeCell ref="D195:J195"/>
    <mergeCell ref="K195:N195"/>
    <mergeCell ref="O196:R196"/>
    <mergeCell ref="O195:R195"/>
    <mergeCell ref="O183:R183"/>
    <mergeCell ref="B194:C194"/>
    <mergeCell ref="D194:J194"/>
    <mergeCell ref="K194:N194"/>
    <mergeCell ref="O194:R194"/>
    <mergeCell ref="B184:C184"/>
    <mergeCell ref="D184:J184"/>
    <mergeCell ref="K184:N184"/>
    <mergeCell ref="O184:R184"/>
    <mergeCell ref="B185:C185"/>
    <mergeCell ref="O182:R182"/>
    <mergeCell ref="S182:U182"/>
    <mergeCell ref="B193:C193"/>
    <mergeCell ref="D193:J193"/>
    <mergeCell ref="K193:N193"/>
    <mergeCell ref="O193:R193"/>
    <mergeCell ref="S193:U193"/>
    <mergeCell ref="B183:C183"/>
    <mergeCell ref="D183:J183"/>
    <mergeCell ref="K183:N183"/>
    <mergeCell ref="B179:N180"/>
    <mergeCell ref="B190:N191"/>
    <mergeCell ref="B182:C182"/>
    <mergeCell ref="D182:J182"/>
    <mergeCell ref="K182:N182"/>
    <mergeCell ref="D185:J185"/>
    <mergeCell ref="K185:N185"/>
    <mergeCell ref="B174:C174"/>
    <mergeCell ref="D174:J174"/>
    <mergeCell ref="K174:N174"/>
    <mergeCell ref="O174:R174"/>
    <mergeCell ref="B173:C173"/>
    <mergeCell ref="D173:J173"/>
    <mergeCell ref="K173:N173"/>
    <mergeCell ref="O173:R173"/>
    <mergeCell ref="B172:C172"/>
    <mergeCell ref="D172:J172"/>
    <mergeCell ref="K172:N172"/>
    <mergeCell ref="O172:R172"/>
    <mergeCell ref="B171:C171"/>
    <mergeCell ref="D171:J171"/>
    <mergeCell ref="K171:N171"/>
    <mergeCell ref="O171:R171"/>
    <mergeCell ref="B170:C170"/>
    <mergeCell ref="D170:J170"/>
    <mergeCell ref="K170:N170"/>
    <mergeCell ref="O170:R170"/>
    <mergeCell ref="O154:R154"/>
    <mergeCell ref="B169:C169"/>
    <mergeCell ref="D169:J169"/>
    <mergeCell ref="K169:N169"/>
    <mergeCell ref="O169:R169"/>
    <mergeCell ref="O167:R167"/>
    <mergeCell ref="D156:J156"/>
    <mergeCell ref="K156:N156"/>
    <mergeCell ref="B164:N165"/>
    <mergeCell ref="O153:R153"/>
    <mergeCell ref="B168:C168"/>
    <mergeCell ref="D168:J168"/>
    <mergeCell ref="K168:N168"/>
    <mergeCell ref="O168:R168"/>
    <mergeCell ref="B155:C155"/>
    <mergeCell ref="D155:J155"/>
    <mergeCell ref="K155:N155"/>
    <mergeCell ref="O155:R155"/>
    <mergeCell ref="B154:C154"/>
    <mergeCell ref="B153:C153"/>
    <mergeCell ref="D153:J153"/>
    <mergeCell ref="K153:N153"/>
    <mergeCell ref="D154:J154"/>
    <mergeCell ref="K154:N154"/>
    <mergeCell ref="B150:N151"/>
    <mergeCell ref="B167:C167"/>
    <mergeCell ref="D167:J167"/>
    <mergeCell ref="K167:N167"/>
    <mergeCell ref="B157:C157"/>
    <mergeCell ref="D157:J157"/>
    <mergeCell ref="K157:N157"/>
    <mergeCell ref="B158:C158"/>
    <mergeCell ref="D158:J158"/>
    <mergeCell ref="B156:C156"/>
    <mergeCell ref="X139:Y139"/>
    <mergeCell ref="Z139:AF139"/>
    <mergeCell ref="AG139:AJ139"/>
    <mergeCell ref="AK139:AN139"/>
    <mergeCell ref="AK136:AN136"/>
    <mergeCell ref="X172:Y172"/>
    <mergeCell ref="Z172:AF172"/>
    <mergeCell ref="X137:Y137"/>
    <mergeCell ref="Z137:AF137"/>
    <mergeCell ref="AG137:AJ137"/>
    <mergeCell ref="AK137:AN137"/>
    <mergeCell ref="X138:Y138"/>
    <mergeCell ref="Z138:AF138"/>
    <mergeCell ref="AG138:AJ138"/>
    <mergeCell ref="X171:Y171"/>
    <mergeCell ref="Z171:AF171"/>
    <mergeCell ref="AG171:AJ171"/>
    <mergeCell ref="AK171:AN171"/>
    <mergeCell ref="AK134:AN134"/>
    <mergeCell ref="X170:Y170"/>
    <mergeCell ref="Z170:AF170"/>
    <mergeCell ref="AG170:AJ170"/>
    <mergeCell ref="AK170:AN170"/>
    <mergeCell ref="X135:Y135"/>
    <mergeCell ref="Z135:AF135"/>
    <mergeCell ref="AG135:AJ135"/>
    <mergeCell ref="AK135:AN135"/>
    <mergeCell ref="X136:Y136"/>
    <mergeCell ref="X169:Y169"/>
    <mergeCell ref="Z169:AF169"/>
    <mergeCell ref="AG169:AJ169"/>
    <mergeCell ref="AK169:AN169"/>
    <mergeCell ref="AO132:AQ132"/>
    <mergeCell ref="X168:Y168"/>
    <mergeCell ref="Z168:AF168"/>
    <mergeCell ref="AG168:AJ168"/>
    <mergeCell ref="AK168:AN168"/>
    <mergeCell ref="X133:Y133"/>
    <mergeCell ref="Z133:AF133"/>
    <mergeCell ref="AG133:AJ133"/>
    <mergeCell ref="AK133:AN133"/>
    <mergeCell ref="X134:Y134"/>
    <mergeCell ref="AK131:AN131"/>
    <mergeCell ref="AO131:AQ131"/>
    <mergeCell ref="X167:Y167"/>
    <mergeCell ref="Z167:AF167"/>
    <mergeCell ref="AG167:AJ167"/>
    <mergeCell ref="AK167:AN167"/>
    <mergeCell ref="X132:Y132"/>
    <mergeCell ref="Z132:AF132"/>
    <mergeCell ref="AG132:AJ132"/>
    <mergeCell ref="AK132:AN132"/>
    <mergeCell ref="X128:AJ129"/>
    <mergeCell ref="X164:AJ165"/>
    <mergeCell ref="X131:Y131"/>
    <mergeCell ref="Z131:AF131"/>
    <mergeCell ref="AG131:AJ131"/>
    <mergeCell ref="Z134:AF134"/>
    <mergeCell ref="AG134:AJ134"/>
    <mergeCell ref="Z136:AF136"/>
    <mergeCell ref="AG136:AJ136"/>
    <mergeCell ref="AG160:AJ160"/>
    <mergeCell ref="AK159:AN159"/>
    <mergeCell ref="AK157:AN157"/>
    <mergeCell ref="X158:Y158"/>
    <mergeCell ref="Z158:AF158"/>
    <mergeCell ref="AG158:AJ158"/>
    <mergeCell ref="AK158:AN158"/>
    <mergeCell ref="AO157:AR157"/>
    <mergeCell ref="AO158:AR158"/>
    <mergeCell ref="AK155:AN155"/>
    <mergeCell ref="X156:Y156"/>
    <mergeCell ref="Z156:AF156"/>
    <mergeCell ref="AG156:AJ156"/>
    <mergeCell ref="AK156:AN156"/>
    <mergeCell ref="AO156:AR156"/>
    <mergeCell ref="X155:Y155"/>
    <mergeCell ref="Z155:AF155"/>
    <mergeCell ref="Z153:AF153"/>
    <mergeCell ref="AG153:AJ153"/>
    <mergeCell ref="S134:V134"/>
    <mergeCell ref="S135:V135"/>
    <mergeCell ref="S136:V136"/>
    <mergeCell ref="S137:V137"/>
    <mergeCell ref="S140:V140"/>
    <mergeCell ref="S141:V141"/>
    <mergeCell ref="S142:V142"/>
    <mergeCell ref="S144:V144"/>
    <mergeCell ref="AG155:AJ155"/>
    <mergeCell ref="X157:Y157"/>
    <mergeCell ref="Z157:AF157"/>
    <mergeCell ref="O138:R138"/>
    <mergeCell ref="AG157:AJ157"/>
    <mergeCell ref="O156:R156"/>
    <mergeCell ref="O157:R157"/>
    <mergeCell ref="O141:R141"/>
    <mergeCell ref="X150:AJ151"/>
    <mergeCell ref="X153:Y153"/>
    <mergeCell ref="B144:C144"/>
    <mergeCell ref="D144:J144"/>
    <mergeCell ref="K144:N144"/>
    <mergeCell ref="O135:R135"/>
    <mergeCell ref="O136:R136"/>
    <mergeCell ref="O137:R137"/>
    <mergeCell ref="B142:C142"/>
    <mergeCell ref="B143:C143"/>
    <mergeCell ref="D143:J143"/>
    <mergeCell ref="K143:N143"/>
    <mergeCell ref="B137:C137"/>
    <mergeCell ref="D137:J137"/>
    <mergeCell ref="K137:N137"/>
    <mergeCell ref="B138:C138"/>
    <mergeCell ref="D138:J138"/>
    <mergeCell ref="K138:N138"/>
    <mergeCell ref="B135:C135"/>
    <mergeCell ref="D135:J135"/>
    <mergeCell ref="K135:N135"/>
    <mergeCell ref="B136:C136"/>
    <mergeCell ref="D136:J136"/>
    <mergeCell ref="K136:N136"/>
    <mergeCell ref="B133:C133"/>
    <mergeCell ref="D133:J133"/>
    <mergeCell ref="K133:N133"/>
    <mergeCell ref="B134:C134"/>
    <mergeCell ref="D134:J134"/>
    <mergeCell ref="K134:N134"/>
    <mergeCell ref="B131:C131"/>
    <mergeCell ref="D131:J131"/>
    <mergeCell ref="K131:N131"/>
    <mergeCell ref="B132:C132"/>
    <mergeCell ref="D132:J132"/>
    <mergeCell ref="K132:N132"/>
    <mergeCell ref="S4:AE5"/>
    <mergeCell ref="S6:AE7"/>
    <mergeCell ref="AE52:AH52"/>
    <mergeCell ref="B52:C52"/>
    <mergeCell ref="D52:J52"/>
    <mergeCell ref="AB51:AD51"/>
    <mergeCell ref="AE51:AH51"/>
    <mergeCell ref="V50:W50"/>
    <mergeCell ref="X50:AA50"/>
    <mergeCell ref="AB50:AD50"/>
    <mergeCell ref="M2:Q3"/>
    <mergeCell ref="B128:N129"/>
    <mergeCell ref="M4:Q5"/>
    <mergeCell ref="M6:Q7"/>
    <mergeCell ref="K52:N52"/>
    <mergeCell ref="O52:Q52"/>
    <mergeCell ref="B50:C50"/>
    <mergeCell ref="D50:J50"/>
    <mergeCell ref="K50:N50"/>
    <mergeCell ref="O50:Q50"/>
    <mergeCell ref="AI52:AM52"/>
    <mergeCell ref="AN52:AQ52"/>
    <mergeCell ref="S2:AE3"/>
    <mergeCell ref="R52:U52"/>
    <mergeCell ref="V52:W52"/>
    <mergeCell ref="X52:AA52"/>
    <mergeCell ref="AB52:AD52"/>
    <mergeCell ref="AI51:AM51"/>
    <mergeCell ref="AN51:AQ51"/>
    <mergeCell ref="AE50:AH50"/>
    <mergeCell ref="AI50:AM50"/>
    <mergeCell ref="AN50:AQ50"/>
    <mergeCell ref="B51:C51"/>
    <mergeCell ref="D51:J51"/>
    <mergeCell ref="K51:N51"/>
    <mergeCell ref="O51:Q51"/>
    <mergeCell ref="R51:U51"/>
    <mergeCell ref="V51:W51"/>
    <mergeCell ref="X51:AA51"/>
    <mergeCell ref="R50:U50"/>
    <mergeCell ref="AB49:AD49"/>
    <mergeCell ref="AE49:AH49"/>
    <mergeCell ref="AI49:AM49"/>
    <mergeCell ref="AN49:AQ49"/>
    <mergeCell ref="AE48:AH48"/>
    <mergeCell ref="AI48:AM48"/>
    <mergeCell ref="AN48:AQ48"/>
    <mergeCell ref="B49:C49"/>
    <mergeCell ref="D49:J49"/>
    <mergeCell ref="K49:N49"/>
    <mergeCell ref="O49:Q49"/>
    <mergeCell ref="R49:U49"/>
    <mergeCell ref="V49:W49"/>
    <mergeCell ref="X49:AA49"/>
    <mergeCell ref="R48:U48"/>
    <mergeCell ref="V48:W48"/>
    <mergeCell ref="X48:AA48"/>
    <mergeCell ref="AB48:AD48"/>
    <mergeCell ref="B48:C48"/>
    <mergeCell ref="D48:J48"/>
    <mergeCell ref="K48:N48"/>
    <mergeCell ref="O48:Q48"/>
    <mergeCell ref="AB47:AD47"/>
    <mergeCell ref="AE47:AH47"/>
    <mergeCell ref="AI47:AM47"/>
    <mergeCell ref="AN47:AQ47"/>
    <mergeCell ref="AE46:AH46"/>
    <mergeCell ref="AI46:AM46"/>
    <mergeCell ref="AN46:AQ46"/>
    <mergeCell ref="B47:C47"/>
    <mergeCell ref="D47:J47"/>
    <mergeCell ref="K47:N47"/>
    <mergeCell ref="O47:Q47"/>
    <mergeCell ref="R47:U47"/>
    <mergeCell ref="V47:W47"/>
    <mergeCell ref="X47:AA47"/>
    <mergeCell ref="R46:U46"/>
    <mergeCell ref="V46:W46"/>
    <mergeCell ref="X46:AA46"/>
    <mergeCell ref="AB46:AD46"/>
    <mergeCell ref="B46:C46"/>
    <mergeCell ref="D46:J46"/>
    <mergeCell ref="K46:N46"/>
    <mergeCell ref="O46:Q46"/>
    <mergeCell ref="AB45:AD45"/>
    <mergeCell ref="AE45:AH45"/>
    <mergeCell ref="AI45:AM45"/>
    <mergeCell ref="AN45:AQ45"/>
    <mergeCell ref="AE44:AH44"/>
    <mergeCell ref="AI44:AM44"/>
    <mergeCell ref="AN44:AQ44"/>
    <mergeCell ref="B45:C45"/>
    <mergeCell ref="D45:J45"/>
    <mergeCell ref="K45:N45"/>
    <mergeCell ref="O45:Q45"/>
    <mergeCell ref="R45:U45"/>
    <mergeCell ref="V45:W45"/>
    <mergeCell ref="X45:AA45"/>
    <mergeCell ref="R44:U44"/>
    <mergeCell ref="V44:W44"/>
    <mergeCell ref="X44:AA44"/>
    <mergeCell ref="AB44:AD44"/>
    <mergeCell ref="B44:C44"/>
    <mergeCell ref="D44:J44"/>
    <mergeCell ref="K44:N44"/>
    <mergeCell ref="O44:Q44"/>
    <mergeCell ref="AB43:AD43"/>
    <mergeCell ref="AE43:AH43"/>
    <mergeCell ref="AI43:AM43"/>
    <mergeCell ref="AN43:AQ43"/>
    <mergeCell ref="AE42:AH42"/>
    <mergeCell ref="AI42:AM42"/>
    <mergeCell ref="AN42:AQ42"/>
    <mergeCell ref="B43:C43"/>
    <mergeCell ref="D43:J43"/>
    <mergeCell ref="K43:N43"/>
    <mergeCell ref="O43:Q43"/>
    <mergeCell ref="R43:U43"/>
    <mergeCell ref="V43:W43"/>
    <mergeCell ref="X43:AA43"/>
    <mergeCell ref="AI41:AM41"/>
    <mergeCell ref="AN41:AQ41"/>
    <mergeCell ref="B42:C42"/>
    <mergeCell ref="D42:J42"/>
    <mergeCell ref="K42:N42"/>
    <mergeCell ref="O42:Q42"/>
    <mergeCell ref="R42:U42"/>
    <mergeCell ref="V42:W42"/>
    <mergeCell ref="X42:AA42"/>
    <mergeCell ref="AB42:AD42"/>
    <mergeCell ref="V41:W41"/>
    <mergeCell ref="X41:AA41"/>
    <mergeCell ref="AB41:AD41"/>
    <mergeCell ref="AE41:AH41"/>
    <mergeCell ref="B41:C41"/>
    <mergeCell ref="D41:J41"/>
    <mergeCell ref="K41:N41"/>
    <mergeCell ref="O41:Q41"/>
    <mergeCell ref="AB40:AD40"/>
    <mergeCell ref="AE40:AH40"/>
    <mergeCell ref="AI40:AM40"/>
    <mergeCell ref="AN40:AQ40"/>
    <mergeCell ref="B40:C40"/>
    <mergeCell ref="D40:J40"/>
    <mergeCell ref="K40:N40"/>
    <mergeCell ref="O40:Q40"/>
    <mergeCell ref="AB39:AD39"/>
    <mergeCell ref="AE39:AH39"/>
    <mergeCell ref="AI39:AM39"/>
    <mergeCell ref="AN39:AQ39"/>
    <mergeCell ref="B39:C39"/>
    <mergeCell ref="D39:J39"/>
    <mergeCell ref="K39:N39"/>
    <mergeCell ref="B36:N37"/>
    <mergeCell ref="AB33:AD33"/>
    <mergeCell ref="AE33:AH33"/>
    <mergeCell ref="AI33:AM33"/>
    <mergeCell ref="AN33:AQ33"/>
    <mergeCell ref="AE32:AH32"/>
    <mergeCell ref="AI32:AM32"/>
    <mergeCell ref="AN32:AQ32"/>
    <mergeCell ref="B33:C33"/>
    <mergeCell ref="D33:J33"/>
    <mergeCell ref="K33:N33"/>
    <mergeCell ref="O33:Q33"/>
    <mergeCell ref="R33:U33"/>
    <mergeCell ref="V33:W33"/>
    <mergeCell ref="X33:AA33"/>
    <mergeCell ref="R32:U32"/>
    <mergeCell ref="V32:W32"/>
    <mergeCell ref="X32:AA32"/>
    <mergeCell ref="AB32:AD32"/>
    <mergeCell ref="B32:C32"/>
    <mergeCell ref="D32:J32"/>
    <mergeCell ref="K32:N32"/>
    <mergeCell ref="O32:Q32"/>
    <mergeCell ref="AB31:AD31"/>
    <mergeCell ref="AE31:AH31"/>
    <mergeCell ref="AI31:AM31"/>
    <mergeCell ref="AN31:AQ31"/>
    <mergeCell ref="AE30:AH30"/>
    <mergeCell ref="AI30:AM30"/>
    <mergeCell ref="AN30:AQ30"/>
    <mergeCell ref="B31:C31"/>
    <mergeCell ref="D31:J31"/>
    <mergeCell ref="K31:N31"/>
    <mergeCell ref="O31:Q31"/>
    <mergeCell ref="R31:U31"/>
    <mergeCell ref="V31:W31"/>
    <mergeCell ref="X31:AA31"/>
    <mergeCell ref="R30:U30"/>
    <mergeCell ref="V30:W30"/>
    <mergeCell ref="X30:AA30"/>
    <mergeCell ref="AB30:AD30"/>
    <mergeCell ref="B30:C30"/>
    <mergeCell ref="D30:J30"/>
    <mergeCell ref="K30:N30"/>
    <mergeCell ref="O30:Q30"/>
    <mergeCell ref="AB29:AD29"/>
    <mergeCell ref="AE29:AH29"/>
    <mergeCell ref="AI29:AM29"/>
    <mergeCell ref="AN29:AQ29"/>
    <mergeCell ref="AE28:AH28"/>
    <mergeCell ref="AI28:AM28"/>
    <mergeCell ref="AN28:AQ28"/>
    <mergeCell ref="B29:C29"/>
    <mergeCell ref="D29:J29"/>
    <mergeCell ref="K29:N29"/>
    <mergeCell ref="O29:Q29"/>
    <mergeCell ref="R29:U29"/>
    <mergeCell ref="V29:W29"/>
    <mergeCell ref="X29:AA29"/>
    <mergeCell ref="R28:U28"/>
    <mergeCell ref="V28:W28"/>
    <mergeCell ref="X28:AA28"/>
    <mergeCell ref="AB28:AD28"/>
    <mergeCell ref="B28:C28"/>
    <mergeCell ref="D28:J28"/>
    <mergeCell ref="K28:N28"/>
    <mergeCell ref="O28:Q28"/>
    <mergeCell ref="AB27:AD27"/>
    <mergeCell ref="AE27:AH27"/>
    <mergeCell ref="AI27:AM27"/>
    <mergeCell ref="AN27:AQ27"/>
    <mergeCell ref="AE26:AH26"/>
    <mergeCell ref="AI26:AM26"/>
    <mergeCell ref="AN26:AQ26"/>
    <mergeCell ref="B27:C27"/>
    <mergeCell ref="D27:J27"/>
    <mergeCell ref="K27:N27"/>
    <mergeCell ref="O27:Q27"/>
    <mergeCell ref="R27:U27"/>
    <mergeCell ref="V27:W27"/>
    <mergeCell ref="X27:AA27"/>
    <mergeCell ref="R26:U26"/>
    <mergeCell ref="V26:W26"/>
    <mergeCell ref="X26:AA26"/>
    <mergeCell ref="AB26:AD26"/>
    <mergeCell ref="B26:C26"/>
    <mergeCell ref="D26:J26"/>
    <mergeCell ref="K26:N26"/>
    <mergeCell ref="O26:Q26"/>
    <mergeCell ref="AB25:AD25"/>
    <mergeCell ref="AE25:AH25"/>
    <mergeCell ref="AI25:AM25"/>
    <mergeCell ref="AN25:AQ25"/>
    <mergeCell ref="AE24:AH24"/>
    <mergeCell ref="AI24:AM24"/>
    <mergeCell ref="AN24:AQ24"/>
    <mergeCell ref="B25:C25"/>
    <mergeCell ref="D25:J25"/>
    <mergeCell ref="K25:N25"/>
    <mergeCell ref="O25:Q25"/>
    <mergeCell ref="R25:U25"/>
    <mergeCell ref="V25:W25"/>
    <mergeCell ref="X25:AA25"/>
    <mergeCell ref="R24:U24"/>
    <mergeCell ref="V24:W24"/>
    <mergeCell ref="X24:AA24"/>
    <mergeCell ref="AB24:AD24"/>
    <mergeCell ref="B24:C24"/>
    <mergeCell ref="D24:J24"/>
    <mergeCell ref="K24:N24"/>
    <mergeCell ref="O24:Q24"/>
    <mergeCell ref="AB23:AD23"/>
    <mergeCell ref="AE23:AH23"/>
    <mergeCell ref="AI23:AM23"/>
    <mergeCell ref="AN23:AQ23"/>
    <mergeCell ref="AE22:AH22"/>
    <mergeCell ref="AI22:AM22"/>
    <mergeCell ref="AN22:AQ22"/>
    <mergeCell ref="B23:C23"/>
    <mergeCell ref="D23:J23"/>
    <mergeCell ref="K23:N23"/>
    <mergeCell ref="O23:Q23"/>
    <mergeCell ref="R23:U23"/>
    <mergeCell ref="V23:W23"/>
    <mergeCell ref="X23:AA23"/>
    <mergeCell ref="R22:U22"/>
    <mergeCell ref="V22:W22"/>
    <mergeCell ref="X22:AA22"/>
    <mergeCell ref="AB22:AD22"/>
    <mergeCell ref="B22:C22"/>
    <mergeCell ref="D22:J22"/>
    <mergeCell ref="K22:N22"/>
    <mergeCell ref="O22:Q22"/>
    <mergeCell ref="AB21:AD21"/>
    <mergeCell ref="AE21:AH21"/>
    <mergeCell ref="AI21:AM21"/>
    <mergeCell ref="AN21:AQ21"/>
    <mergeCell ref="AE20:AH20"/>
    <mergeCell ref="AI20:AM20"/>
    <mergeCell ref="AN20:AQ20"/>
    <mergeCell ref="B21:C21"/>
    <mergeCell ref="D21:J21"/>
    <mergeCell ref="K21:N21"/>
    <mergeCell ref="O21:Q21"/>
    <mergeCell ref="R21:U21"/>
    <mergeCell ref="V21:W21"/>
    <mergeCell ref="X21:AA21"/>
    <mergeCell ref="R20:U20"/>
    <mergeCell ref="V20:W20"/>
    <mergeCell ref="X20:AA20"/>
    <mergeCell ref="AB20:AD20"/>
    <mergeCell ref="B20:C20"/>
    <mergeCell ref="D20:J20"/>
    <mergeCell ref="K20:N20"/>
    <mergeCell ref="O20:Q20"/>
    <mergeCell ref="AB19:AD19"/>
    <mergeCell ref="AE19:AH19"/>
    <mergeCell ref="AI19:AM19"/>
    <mergeCell ref="AN19:AQ19"/>
    <mergeCell ref="AE18:AH18"/>
    <mergeCell ref="AI18:AM18"/>
    <mergeCell ref="AN18:AQ18"/>
    <mergeCell ref="B19:C19"/>
    <mergeCell ref="D19:J19"/>
    <mergeCell ref="K19:N19"/>
    <mergeCell ref="O19:Q19"/>
    <mergeCell ref="R19:U19"/>
    <mergeCell ref="V19:W19"/>
    <mergeCell ref="X19:AA19"/>
    <mergeCell ref="AI17:AM17"/>
    <mergeCell ref="AN17:AQ17"/>
    <mergeCell ref="B18:C18"/>
    <mergeCell ref="D18:J18"/>
    <mergeCell ref="K18:N18"/>
    <mergeCell ref="O18:Q18"/>
    <mergeCell ref="R18:U18"/>
    <mergeCell ref="V18:W18"/>
    <mergeCell ref="X18:AA18"/>
    <mergeCell ref="AB18:AD18"/>
    <mergeCell ref="AN16:AQ16"/>
    <mergeCell ref="B17:C17"/>
    <mergeCell ref="D17:J17"/>
    <mergeCell ref="K17:N17"/>
    <mergeCell ref="O17:Q17"/>
    <mergeCell ref="R17:U17"/>
    <mergeCell ref="V17:W17"/>
    <mergeCell ref="X17:AA17"/>
    <mergeCell ref="AB17:AD17"/>
    <mergeCell ref="AE17:AH17"/>
    <mergeCell ref="X16:AA16"/>
    <mergeCell ref="AB16:AD16"/>
    <mergeCell ref="AE16:AH16"/>
    <mergeCell ref="AI16:AM16"/>
    <mergeCell ref="K16:N16"/>
    <mergeCell ref="O16:Q16"/>
    <mergeCell ref="R16:U16"/>
    <mergeCell ref="V16:W16"/>
    <mergeCell ref="AE15:AH15"/>
    <mergeCell ref="AI15:AM15"/>
    <mergeCell ref="AN15:AQ15"/>
    <mergeCell ref="AE14:AH14"/>
    <mergeCell ref="AI14:AM14"/>
    <mergeCell ref="AN14:AQ14"/>
    <mergeCell ref="O15:Q15"/>
    <mergeCell ref="B14:C14"/>
    <mergeCell ref="D14:J14"/>
    <mergeCell ref="K14:N14"/>
    <mergeCell ref="O14:Q14"/>
    <mergeCell ref="R14:U14"/>
    <mergeCell ref="AB15:AD15"/>
    <mergeCell ref="V14:W14"/>
    <mergeCell ref="X14:AA14"/>
    <mergeCell ref="AB14:AD14"/>
    <mergeCell ref="V15:W15"/>
    <mergeCell ref="X15:AA15"/>
    <mergeCell ref="AN13:AQ13"/>
    <mergeCell ref="B13:C13"/>
    <mergeCell ref="D13:J13"/>
    <mergeCell ref="K13:N13"/>
    <mergeCell ref="AB13:AD13"/>
    <mergeCell ref="AE13:AH13"/>
    <mergeCell ref="AI13:AM13"/>
    <mergeCell ref="B10:N11"/>
    <mergeCell ref="B55:N56"/>
    <mergeCell ref="B58:C58"/>
    <mergeCell ref="D58:J58"/>
    <mergeCell ref="K58:N58"/>
    <mergeCell ref="B15:C15"/>
    <mergeCell ref="D15:J15"/>
    <mergeCell ref="K15:N15"/>
    <mergeCell ref="B16:C16"/>
    <mergeCell ref="D16:J16"/>
    <mergeCell ref="O58:Q58"/>
    <mergeCell ref="R58:U58"/>
    <mergeCell ref="V58:W58"/>
    <mergeCell ref="X58:AA58"/>
    <mergeCell ref="AB58:AD58"/>
    <mergeCell ref="AE58:AH58"/>
    <mergeCell ref="AI58:AM58"/>
    <mergeCell ref="AN58:AQ58"/>
    <mergeCell ref="B59:C59"/>
    <mergeCell ref="D59:J59"/>
    <mergeCell ref="K59:N59"/>
    <mergeCell ref="O59:Q59"/>
    <mergeCell ref="R59:U59"/>
    <mergeCell ref="V59:W59"/>
    <mergeCell ref="X59:AA59"/>
    <mergeCell ref="AB59:AD59"/>
    <mergeCell ref="AE59:AH59"/>
    <mergeCell ref="AI59:AM59"/>
    <mergeCell ref="AN59:AQ59"/>
    <mergeCell ref="B60:C60"/>
    <mergeCell ref="D60:J60"/>
    <mergeCell ref="K60:N60"/>
    <mergeCell ref="O60:Q60"/>
    <mergeCell ref="R60:U60"/>
    <mergeCell ref="V60:W60"/>
    <mergeCell ref="X60:AA60"/>
    <mergeCell ref="AB60:AD60"/>
    <mergeCell ref="AE60:AH60"/>
    <mergeCell ref="AI60:AM60"/>
    <mergeCell ref="AN60:AQ60"/>
    <mergeCell ref="B61:C61"/>
    <mergeCell ref="D61:J61"/>
    <mergeCell ref="K61:N61"/>
    <mergeCell ref="O61:Q61"/>
    <mergeCell ref="R61:U61"/>
    <mergeCell ref="V61:W61"/>
    <mergeCell ref="X61:AA61"/>
    <mergeCell ref="AB61:AD61"/>
    <mergeCell ref="AE61:AH61"/>
    <mergeCell ref="AI61:AM61"/>
    <mergeCell ref="AN61:AQ61"/>
    <mergeCell ref="B62:C62"/>
    <mergeCell ref="D62:J62"/>
    <mergeCell ref="K62:N62"/>
    <mergeCell ref="O62:Q62"/>
    <mergeCell ref="R62:U62"/>
    <mergeCell ref="V62:W62"/>
    <mergeCell ref="X62:AA62"/>
    <mergeCell ref="AB62:AD62"/>
    <mergeCell ref="AE62:AH62"/>
    <mergeCell ref="AI62:AM62"/>
    <mergeCell ref="AN62:AQ62"/>
    <mergeCell ref="B63:C63"/>
    <mergeCell ref="D63:J63"/>
    <mergeCell ref="K63:N63"/>
    <mergeCell ref="O63:Q63"/>
    <mergeCell ref="R63:U63"/>
    <mergeCell ref="V63:W63"/>
    <mergeCell ref="X63:AA63"/>
    <mergeCell ref="AB63:AD63"/>
    <mergeCell ref="AE63:AH63"/>
    <mergeCell ref="AI63:AM63"/>
    <mergeCell ref="AN63:AQ63"/>
    <mergeCell ref="B64:C64"/>
    <mergeCell ref="D64:J64"/>
    <mergeCell ref="K64:N64"/>
    <mergeCell ref="O64:Q64"/>
    <mergeCell ref="R64:U64"/>
    <mergeCell ref="V64:W64"/>
    <mergeCell ref="X64:AA64"/>
    <mergeCell ref="AB64:AD64"/>
    <mergeCell ref="AE64:AH64"/>
    <mergeCell ref="AI64:AM64"/>
    <mergeCell ref="AN64:AQ64"/>
    <mergeCell ref="B65:C65"/>
    <mergeCell ref="D65:J65"/>
    <mergeCell ref="K65:N65"/>
    <mergeCell ref="O65:Q65"/>
    <mergeCell ref="AE65:AH65"/>
    <mergeCell ref="AI65:AM65"/>
    <mergeCell ref="AN65:AQ65"/>
    <mergeCell ref="R65:U65"/>
    <mergeCell ref="V65:W65"/>
    <mergeCell ref="X65:AA65"/>
    <mergeCell ref="AB65:AD65"/>
    <mergeCell ref="B68:N69"/>
    <mergeCell ref="P68:U68"/>
    <mergeCell ref="V68:X69"/>
    <mergeCell ref="P69:U69"/>
    <mergeCell ref="B71:C71"/>
    <mergeCell ref="D71:J71"/>
    <mergeCell ref="K71:N71"/>
    <mergeCell ref="O71:Q71"/>
    <mergeCell ref="R71:U71"/>
    <mergeCell ref="V71:W71"/>
    <mergeCell ref="X71:AA71"/>
    <mergeCell ref="AB71:AD71"/>
    <mergeCell ref="AE71:AH71"/>
    <mergeCell ref="AI71:AM71"/>
    <mergeCell ref="AN71:AQ71"/>
    <mergeCell ref="B72:C72"/>
    <mergeCell ref="D72:J72"/>
    <mergeCell ref="K72:N72"/>
    <mergeCell ref="O72:Q72"/>
    <mergeCell ref="R72:U72"/>
    <mergeCell ref="V72:W72"/>
    <mergeCell ref="X72:AA72"/>
    <mergeCell ref="AB72:AD72"/>
    <mergeCell ref="AE72:AH72"/>
    <mergeCell ref="AI72:AM72"/>
    <mergeCell ref="AN72:AQ72"/>
    <mergeCell ref="B73:C73"/>
    <mergeCell ref="D73:J73"/>
    <mergeCell ref="K73:N73"/>
    <mergeCell ref="O73:Q73"/>
    <mergeCell ref="R73:U73"/>
    <mergeCell ref="V73:W73"/>
    <mergeCell ref="X73:AA73"/>
    <mergeCell ref="AB73:AD73"/>
    <mergeCell ref="AE73:AH73"/>
    <mergeCell ref="AI73:AM73"/>
    <mergeCell ref="AN73:AQ73"/>
    <mergeCell ref="B74:C74"/>
    <mergeCell ref="D74:J74"/>
    <mergeCell ref="K74:N74"/>
    <mergeCell ref="O74:Q74"/>
    <mergeCell ref="R74:U74"/>
    <mergeCell ref="V74:W74"/>
    <mergeCell ref="X74:AA74"/>
    <mergeCell ref="AB74:AD74"/>
    <mergeCell ref="AE74:AH74"/>
    <mergeCell ref="AI74:AM74"/>
    <mergeCell ref="AN74:AQ74"/>
    <mergeCell ref="V80:W80"/>
    <mergeCell ref="X80:AA80"/>
    <mergeCell ref="B77:N78"/>
    <mergeCell ref="B80:C80"/>
    <mergeCell ref="D80:J80"/>
    <mergeCell ref="K80:N80"/>
    <mergeCell ref="AB80:AD80"/>
    <mergeCell ref="AE80:AH80"/>
    <mergeCell ref="AI80:AM80"/>
    <mergeCell ref="AN80:AQ80"/>
    <mergeCell ref="AB81:AD81"/>
    <mergeCell ref="B81:C81"/>
    <mergeCell ref="D81:J81"/>
    <mergeCell ref="K81:N81"/>
    <mergeCell ref="O81:Q81"/>
    <mergeCell ref="AE81:AH81"/>
    <mergeCell ref="AI81:AM81"/>
    <mergeCell ref="AN81:AQ81"/>
    <mergeCell ref="B82:C82"/>
    <mergeCell ref="D82:J82"/>
    <mergeCell ref="K82:N82"/>
    <mergeCell ref="O82:Q82"/>
    <mergeCell ref="R82:U82"/>
    <mergeCell ref="V82:W82"/>
    <mergeCell ref="X82:AA82"/>
    <mergeCell ref="AB82:AD82"/>
    <mergeCell ref="AE82:AH82"/>
    <mergeCell ref="AI82:AM82"/>
    <mergeCell ref="AN82:AQ82"/>
    <mergeCell ref="B83:C83"/>
    <mergeCell ref="D83:J83"/>
    <mergeCell ref="K83:N83"/>
    <mergeCell ref="O83:Q83"/>
    <mergeCell ref="AE83:AH83"/>
    <mergeCell ref="AI83:AM83"/>
    <mergeCell ref="AN83:AQ83"/>
    <mergeCell ref="R83:U83"/>
    <mergeCell ref="V83:W83"/>
    <mergeCell ref="X83:AA83"/>
    <mergeCell ref="AB83:AD83"/>
    <mergeCell ref="B86:N87"/>
    <mergeCell ref="B89:C89"/>
    <mergeCell ref="D89:J89"/>
    <mergeCell ref="K89:N89"/>
    <mergeCell ref="O89:Q89"/>
    <mergeCell ref="R89:U89"/>
    <mergeCell ref="V89:W89"/>
    <mergeCell ref="X89:AA89"/>
    <mergeCell ref="AB89:AD89"/>
    <mergeCell ref="AE89:AH89"/>
    <mergeCell ref="AI89:AM89"/>
    <mergeCell ref="AN89:AQ89"/>
    <mergeCell ref="B90:C90"/>
    <mergeCell ref="D90:J90"/>
    <mergeCell ref="K90:N90"/>
    <mergeCell ref="O90:Q90"/>
    <mergeCell ref="R90:U90"/>
    <mergeCell ref="V90:W90"/>
    <mergeCell ref="X90:AA90"/>
    <mergeCell ref="AB90:AD90"/>
    <mergeCell ref="AE90:AH90"/>
    <mergeCell ref="AI90:AM90"/>
    <mergeCell ref="AN90:AQ90"/>
    <mergeCell ref="B91:C91"/>
    <mergeCell ref="D91:J91"/>
    <mergeCell ref="K91:N91"/>
    <mergeCell ref="O91:Q91"/>
    <mergeCell ref="R91:U91"/>
    <mergeCell ref="V91:W91"/>
    <mergeCell ref="X91:AA91"/>
    <mergeCell ref="AB91:AD91"/>
    <mergeCell ref="AE91:AH91"/>
    <mergeCell ref="AI91:AM91"/>
    <mergeCell ref="AN91:AQ91"/>
    <mergeCell ref="B92:C92"/>
    <mergeCell ref="D92:J92"/>
    <mergeCell ref="K92:N92"/>
    <mergeCell ref="O92:Q92"/>
    <mergeCell ref="AE92:AH92"/>
    <mergeCell ref="AI92:AM92"/>
    <mergeCell ref="AN92:AQ92"/>
    <mergeCell ref="R92:U92"/>
    <mergeCell ref="V92:W92"/>
    <mergeCell ref="X92:AA92"/>
    <mergeCell ref="AB92:AD92"/>
    <mergeCell ref="B95:N96"/>
    <mergeCell ref="B98:C98"/>
    <mergeCell ref="D98:J98"/>
    <mergeCell ref="K98:N98"/>
    <mergeCell ref="O98:Q98"/>
    <mergeCell ref="R98:U98"/>
    <mergeCell ref="V98:W98"/>
    <mergeCell ref="X98:AA98"/>
    <mergeCell ref="AB98:AD98"/>
    <mergeCell ref="AE98:AH98"/>
    <mergeCell ref="AI98:AM98"/>
    <mergeCell ref="AN98:AQ98"/>
    <mergeCell ref="AB99:AD99"/>
    <mergeCell ref="B99:C99"/>
    <mergeCell ref="D99:J99"/>
    <mergeCell ref="K99:N99"/>
    <mergeCell ref="O99:Q99"/>
    <mergeCell ref="AE99:AH99"/>
    <mergeCell ref="AI99:AM99"/>
    <mergeCell ref="AN99:AQ99"/>
    <mergeCell ref="B100:C100"/>
    <mergeCell ref="D100:J100"/>
    <mergeCell ref="K100:N100"/>
    <mergeCell ref="O100:Q100"/>
    <mergeCell ref="R100:U100"/>
    <mergeCell ref="V100:W100"/>
    <mergeCell ref="X100:AA100"/>
    <mergeCell ref="AB100:AD100"/>
    <mergeCell ref="AE100:AH100"/>
    <mergeCell ref="AI100:AM100"/>
    <mergeCell ref="AN100:AQ100"/>
    <mergeCell ref="B101:C101"/>
    <mergeCell ref="D101:J101"/>
    <mergeCell ref="K101:N101"/>
    <mergeCell ref="O101:Q101"/>
    <mergeCell ref="AE101:AH101"/>
    <mergeCell ref="AI101:AM101"/>
    <mergeCell ref="AN101:AQ101"/>
    <mergeCell ref="X107:AA107"/>
    <mergeCell ref="AB107:AD107"/>
    <mergeCell ref="AE107:AH107"/>
    <mergeCell ref="AI107:AM107"/>
    <mergeCell ref="AN107:AQ107"/>
    <mergeCell ref="X101:AA101"/>
    <mergeCell ref="AB101:AD101"/>
    <mergeCell ref="B104:N105"/>
    <mergeCell ref="B107:C107"/>
    <mergeCell ref="D107:J107"/>
    <mergeCell ref="K107:N107"/>
    <mergeCell ref="AB108:AD108"/>
    <mergeCell ref="B108:C108"/>
    <mergeCell ref="D108:J108"/>
    <mergeCell ref="K108:N108"/>
    <mergeCell ref="O108:Q108"/>
    <mergeCell ref="V108:W108"/>
    <mergeCell ref="X108:AA108"/>
    <mergeCell ref="AE108:AH108"/>
    <mergeCell ref="AI108:AM108"/>
    <mergeCell ref="AN108:AQ108"/>
    <mergeCell ref="B109:C109"/>
    <mergeCell ref="D109:J109"/>
    <mergeCell ref="K109:N109"/>
    <mergeCell ref="O109:Q109"/>
    <mergeCell ref="R109:U109"/>
    <mergeCell ref="V109:W109"/>
    <mergeCell ref="X109:AA109"/>
    <mergeCell ref="AB109:AD109"/>
    <mergeCell ref="AE109:AH109"/>
    <mergeCell ref="AI109:AM109"/>
    <mergeCell ref="AN109:AQ109"/>
    <mergeCell ref="B110:C110"/>
    <mergeCell ref="D110:J110"/>
    <mergeCell ref="K110:N110"/>
    <mergeCell ref="O110:Q110"/>
    <mergeCell ref="AE110:AH110"/>
    <mergeCell ref="AI110:AM110"/>
    <mergeCell ref="AN110:AQ110"/>
    <mergeCell ref="V110:W110"/>
    <mergeCell ref="X110:AA110"/>
    <mergeCell ref="AB110:AD110"/>
    <mergeCell ref="B113:N114"/>
    <mergeCell ref="B116:C116"/>
    <mergeCell ref="D116:J116"/>
    <mergeCell ref="K116:N116"/>
    <mergeCell ref="O116:Q116"/>
    <mergeCell ref="R116:U116"/>
    <mergeCell ref="V116:W116"/>
    <mergeCell ref="X116:AA116"/>
    <mergeCell ref="AB116:AD116"/>
    <mergeCell ref="AE116:AH116"/>
    <mergeCell ref="AI116:AM116"/>
    <mergeCell ref="AN116:AQ116"/>
    <mergeCell ref="B117:C117"/>
    <mergeCell ref="D117:J117"/>
    <mergeCell ref="K117:N117"/>
    <mergeCell ref="O117:Q117"/>
    <mergeCell ref="R117:U117"/>
    <mergeCell ref="V117:W117"/>
    <mergeCell ref="X117:AA117"/>
    <mergeCell ref="AB117:AD117"/>
    <mergeCell ref="AE117:AH117"/>
    <mergeCell ref="AI117:AM117"/>
    <mergeCell ref="AN117:AQ117"/>
    <mergeCell ref="B118:C118"/>
    <mergeCell ref="D118:J118"/>
    <mergeCell ref="K118:N118"/>
    <mergeCell ref="O118:Q118"/>
    <mergeCell ref="R118:U118"/>
    <mergeCell ref="V118:W118"/>
    <mergeCell ref="X118:AA118"/>
    <mergeCell ref="AB118:AD118"/>
    <mergeCell ref="AE118:AH118"/>
    <mergeCell ref="AI118:AM118"/>
    <mergeCell ref="AN118:AQ118"/>
    <mergeCell ref="B139:C139"/>
    <mergeCell ref="D139:J139"/>
    <mergeCell ref="K139:N139"/>
    <mergeCell ref="O139:R139"/>
    <mergeCell ref="B140:C140"/>
    <mergeCell ref="D140:J140"/>
    <mergeCell ref="K140:N140"/>
    <mergeCell ref="O140:R140"/>
    <mergeCell ref="B141:C141"/>
    <mergeCell ref="D141:J141"/>
    <mergeCell ref="K141:N141"/>
    <mergeCell ref="P11:U11"/>
    <mergeCell ref="P55:U55"/>
    <mergeCell ref="P86:U86"/>
    <mergeCell ref="P95:U95"/>
    <mergeCell ref="R110:U110"/>
    <mergeCell ref="R108:U108"/>
    <mergeCell ref="O107:Q107"/>
    <mergeCell ref="P10:U10"/>
    <mergeCell ref="V10:X11"/>
    <mergeCell ref="P36:U36"/>
    <mergeCell ref="V36:X37"/>
    <mergeCell ref="P37:U37"/>
    <mergeCell ref="O13:Q13"/>
    <mergeCell ref="R13:U13"/>
    <mergeCell ref="V13:W13"/>
    <mergeCell ref="X13:AA13"/>
    <mergeCell ref="R15:U15"/>
    <mergeCell ref="V55:X56"/>
    <mergeCell ref="P56:U56"/>
    <mergeCell ref="O39:Q39"/>
    <mergeCell ref="R39:U39"/>
    <mergeCell ref="V39:W39"/>
    <mergeCell ref="X39:AA39"/>
    <mergeCell ref="R40:U40"/>
    <mergeCell ref="V40:W40"/>
    <mergeCell ref="X40:AA40"/>
    <mergeCell ref="R41:U41"/>
    <mergeCell ref="V86:X87"/>
    <mergeCell ref="P87:U87"/>
    <mergeCell ref="P77:U77"/>
    <mergeCell ref="V77:X78"/>
    <mergeCell ref="P78:U78"/>
    <mergeCell ref="R81:U81"/>
    <mergeCell ref="V81:W81"/>
    <mergeCell ref="X81:AA81"/>
    <mergeCell ref="O80:Q80"/>
    <mergeCell ref="R80:U80"/>
    <mergeCell ref="V95:X96"/>
    <mergeCell ref="P96:U96"/>
    <mergeCell ref="R101:U101"/>
    <mergeCell ref="P104:U104"/>
    <mergeCell ref="V104:X105"/>
    <mergeCell ref="P105:U105"/>
    <mergeCell ref="V101:W101"/>
    <mergeCell ref="R99:U99"/>
    <mergeCell ref="V99:W99"/>
    <mergeCell ref="X99:AA99"/>
    <mergeCell ref="R107:U107"/>
    <mergeCell ref="V107:W107"/>
    <mergeCell ref="P113:U113"/>
    <mergeCell ref="V113:X114"/>
    <mergeCell ref="P114:U114"/>
    <mergeCell ref="P208:Q208"/>
    <mergeCell ref="R208:X208"/>
    <mergeCell ref="Y208:AA208"/>
    <mergeCell ref="L124:AF125"/>
    <mergeCell ref="O131:R131"/>
    <mergeCell ref="O133:R133"/>
    <mergeCell ref="O132:R132"/>
    <mergeCell ref="O134:R134"/>
    <mergeCell ref="O144:R144"/>
    <mergeCell ref="S133:V133"/>
    <mergeCell ref="P210:Q210"/>
    <mergeCell ref="R210:X210"/>
    <mergeCell ref="Y210:AA210"/>
    <mergeCell ref="P209:Q209"/>
    <mergeCell ref="R209:X209"/>
    <mergeCell ref="Y209:AA209"/>
    <mergeCell ref="P212:Q212"/>
    <mergeCell ref="R212:X212"/>
    <mergeCell ref="Y212:AA212"/>
    <mergeCell ref="P211:Q211"/>
    <mergeCell ref="R211:X211"/>
    <mergeCell ref="Y211:AA211"/>
    <mergeCell ref="P214:Q214"/>
    <mergeCell ref="R214:X214"/>
    <mergeCell ref="Y214:AA214"/>
    <mergeCell ref="P213:Q213"/>
    <mergeCell ref="R213:X213"/>
    <mergeCell ref="Y213:AA213"/>
    <mergeCell ref="P216:Q216"/>
    <mergeCell ref="R216:X216"/>
    <mergeCell ref="Y216:AA216"/>
    <mergeCell ref="P215:Q215"/>
    <mergeCell ref="R215:X215"/>
    <mergeCell ref="Y215:AA215"/>
    <mergeCell ref="M204:AD205"/>
    <mergeCell ref="M206:AD206"/>
    <mergeCell ref="D222:H222"/>
    <mergeCell ref="D224:L224"/>
    <mergeCell ref="P218:Q218"/>
    <mergeCell ref="R218:X218"/>
    <mergeCell ref="Y218:AA218"/>
    <mergeCell ref="P217:Q217"/>
    <mergeCell ref="R217:X217"/>
    <mergeCell ref="Y217:AA217"/>
    <mergeCell ref="R226:U226"/>
    <mergeCell ref="N226:Q226"/>
    <mergeCell ref="G227:M227"/>
    <mergeCell ref="N227:Q227"/>
    <mergeCell ref="G226:M226"/>
    <mergeCell ref="R227:U227"/>
    <mergeCell ref="Z226:AB226"/>
    <mergeCell ref="Z227:AB227"/>
    <mergeCell ref="Z228:AB228"/>
    <mergeCell ref="V226:Y226"/>
    <mergeCell ref="V227:Y227"/>
    <mergeCell ref="V228:Y228"/>
    <mergeCell ref="Z230:AB230"/>
    <mergeCell ref="R230:U230"/>
    <mergeCell ref="V230:Y230"/>
    <mergeCell ref="G229:M229"/>
    <mergeCell ref="N229:Q229"/>
    <mergeCell ref="Z229:AB229"/>
    <mergeCell ref="V229:Y229"/>
    <mergeCell ref="R228:U228"/>
    <mergeCell ref="R229:U229"/>
    <mergeCell ref="G230:M230"/>
    <mergeCell ref="N230:Q230"/>
    <mergeCell ref="G228:M228"/>
    <mergeCell ref="N228:Q228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Q285"/>
  <sheetViews>
    <sheetView workbookViewId="0" topLeftCell="A1">
      <selection activeCell="J2" sqref="J2:V3"/>
    </sheetView>
  </sheetViews>
  <sheetFormatPr defaultColWidth="9.140625" defaultRowHeight="12" customHeight="1"/>
  <cols>
    <col min="1" max="3" width="2.28125" style="1" customWidth="1"/>
    <col min="4" max="4" width="20.00390625" style="1" customWidth="1"/>
    <col min="5" max="5" width="9.7109375" style="1" customWidth="1"/>
    <col min="6" max="9" width="2.28125" style="1" customWidth="1"/>
    <col min="10" max="12" width="2.421875" style="1" customWidth="1"/>
    <col min="13" max="13" width="2.28125" style="1" customWidth="1"/>
    <col min="14" max="14" width="1.8515625" style="1" customWidth="1"/>
    <col min="15" max="23" width="2.28125" style="1" customWidth="1"/>
    <col min="24" max="31" width="2.140625" style="1" customWidth="1"/>
    <col min="32" max="33" width="2.28125" style="1" customWidth="1"/>
    <col min="34" max="34" width="3.140625" style="1" customWidth="1"/>
    <col min="35" max="16384" width="2.28125" style="1" customWidth="1"/>
  </cols>
  <sheetData>
    <row r="1" ht="12" customHeight="1">
      <c r="A1" s="1" t="s">
        <v>383</v>
      </c>
    </row>
    <row r="2" spans="5:26" ht="12" customHeight="1">
      <c r="E2" s="98" t="s">
        <v>38</v>
      </c>
      <c r="F2" s="98"/>
      <c r="G2" s="98"/>
      <c r="H2" s="98"/>
      <c r="I2" s="98"/>
      <c r="J2" s="90" t="s">
        <v>236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5"/>
      <c r="X2" s="5"/>
      <c r="Y2" s="5"/>
      <c r="Z2" s="5"/>
    </row>
    <row r="3" spans="5:26" ht="12" customHeight="1">
      <c r="E3" s="98"/>
      <c r="F3" s="98"/>
      <c r="G3" s="98"/>
      <c r="H3" s="98"/>
      <c r="I3" s="98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5"/>
      <c r="X3" s="5"/>
      <c r="Y3" s="5"/>
      <c r="Z3" s="5"/>
    </row>
    <row r="4" spans="5:33" ht="12" customHeight="1">
      <c r="E4" s="98" t="s">
        <v>39</v>
      </c>
      <c r="F4" s="98"/>
      <c r="G4" s="98"/>
      <c r="H4" s="98"/>
      <c r="I4" s="98"/>
      <c r="J4" s="90" t="s">
        <v>61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5"/>
      <c r="X4" s="5"/>
      <c r="Y4" s="5"/>
      <c r="Z4" s="5"/>
      <c r="AG4" s="3"/>
    </row>
    <row r="5" spans="5:26" ht="12" customHeight="1">
      <c r="E5" s="98"/>
      <c r="F5" s="98"/>
      <c r="G5" s="98"/>
      <c r="H5" s="98"/>
      <c r="I5" s="98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5"/>
      <c r="X5" s="5"/>
      <c r="Y5" s="5"/>
      <c r="Z5" s="5"/>
    </row>
    <row r="6" spans="5:26" ht="12" customHeight="1">
      <c r="E6" s="98" t="s">
        <v>40</v>
      </c>
      <c r="F6" s="98"/>
      <c r="G6" s="98"/>
      <c r="H6" s="98"/>
      <c r="I6" s="98"/>
      <c r="J6" s="99">
        <v>39831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6"/>
      <c r="X6" s="6"/>
      <c r="Y6" s="6"/>
      <c r="Z6" s="6"/>
    </row>
    <row r="7" spans="5:42" ht="12" customHeight="1">
      <c r="E7" s="98"/>
      <c r="F7" s="98"/>
      <c r="G7" s="98"/>
      <c r="H7" s="98"/>
      <c r="I7" s="98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6"/>
      <c r="X7" s="6"/>
      <c r="Y7" s="6"/>
      <c r="Z7" s="6"/>
      <c r="AP7" s="3"/>
    </row>
    <row r="8" spans="6:42" ht="12" customHeight="1">
      <c r="F8" s="2"/>
      <c r="G8" s="2"/>
      <c r="H8" s="2"/>
      <c r="I8" s="2"/>
      <c r="J8" s="2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"/>
      <c r="Z8" s="6"/>
      <c r="AA8" s="6"/>
      <c r="AB8" s="6"/>
      <c r="AP8" s="3"/>
    </row>
    <row r="10" spans="2:34" ht="12" customHeight="1">
      <c r="B10" s="90" t="s">
        <v>10</v>
      </c>
      <c r="C10" s="90"/>
      <c r="D10" s="90"/>
      <c r="E10" s="90"/>
      <c r="F10" s="7"/>
      <c r="G10" s="96" t="s">
        <v>60</v>
      </c>
      <c r="H10" s="96"/>
      <c r="I10" s="96"/>
      <c r="J10" s="96"/>
      <c r="K10" s="96"/>
      <c r="L10" s="96"/>
      <c r="M10" s="97">
        <v>576</v>
      </c>
      <c r="N10" s="97"/>
      <c r="O10" s="9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2:34" ht="12" customHeight="1">
      <c r="B11" s="90"/>
      <c r="C11" s="90"/>
      <c r="D11" s="90"/>
      <c r="E11" s="90"/>
      <c r="F11" s="7"/>
      <c r="G11" s="96" t="s">
        <v>59</v>
      </c>
      <c r="H11" s="96"/>
      <c r="I11" s="96"/>
      <c r="J11" s="96"/>
      <c r="K11" s="96"/>
      <c r="L11" s="96"/>
      <c r="M11" s="97"/>
      <c r="N11" s="97"/>
      <c r="O11" s="9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ht="12" customHeight="1"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12" customHeight="1">
      <c r="B13" s="85" t="s">
        <v>2</v>
      </c>
      <c r="C13" s="85"/>
      <c r="D13" s="3" t="s">
        <v>0</v>
      </c>
      <c r="E13" s="3" t="s">
        <v>1</v>
      </c>
      <c r="F13" s="85" t="s">
        <v>12</v>
      </c>
      <c r="G13" s="85"/>
      <c r="H13" s="85"/>
      <c r="I13" s="85" t="s">
        <v>9</v>
      </c>
      <c r="J13" s="85"/>
      <c r="K13" s="85"/>
      <c r="L13" s="85"/>
      <c r="M13" s="85" t="s">
        <v>4</v>
      </c>
      <c r="N13" s="85"/>
      <c r="O13" s="85" t="s">
        <v>5</v>
      </c>
      <c r="P13" s="85"/>
      <c r="Q13" s="85"/>
      <c r="R13" s="85"/>
      <c r="S13" s="85" t="s">
        <v>6</v>
      </c>
      <c r="T13" s="85"/>
      <c r="U13" s="85"/>
      <c r="V13" s="85" t="s">
        <v>15</v>
      </c>
      <c r="W13" s="85"/>
      <c r="X13" s="85"/>
      <c r="Y13" s="85"/>
      <c r="Z13" s="85" t="s">
        <v>8</v>
      </c>
      <c r="AA13" s="85"/>
      <c r="AB13" s="85"/>
      <c r="AC13" s="85"/>
      <c r="AD13" s="85"/>
      <c r="AE13" s="85" t="s">
        <v>3</v>
      </c>
      <c r="AF13" s="85"/>
      <c r="AG13" s="85"/>
      <c r="AH13" s="85"/>
    </row>
    <row r="14" spans="2:34" ht="12" customHeight="1">
      <c r="B14" s="85"/>
      <c r="C14" s="85"/>
      <c r="D14" s="3"/>
      <c r="E14" s="3"/>
      <c r="F14" s="85"/>
      <c r="G14" s="85"/>
      <c r="H14" s="85"/>
      <c r="I14" s="85"/>
      <c r="J14" s="85"/>
      <c r="K14" s="85"/>
      <c r="L14" s="85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2:34" ht="12" customHeight="1">
      <c r="B15" s="85">
        <v>1</v>
      </c>
      <c r="C15" s="85"/>
      <c r="D15" s="51" t="s">
        <v>85</v>
      </c>
      <c r="E15" s="9" t="s">
        <v>13</v>
      </c>
      <c r="F15" s="94">
        <v>546</v>
      </c>
      <c r="G15" s="94"/>
      <c r="H15" s="94"/>
      <c r="I15" s="85">
        <v>35</v>
      </c>
      <c r="J15" s="85"/>
      <c r="K15" s="85"/>
      <c r="L15" s="85"/>
      <c r="M15" s="85">
        <v>1</v>
      </c>
      <c r="N15" s="85"/>
      <c r="O15" s="85">
        <v>0.95</v>
      </c>
      <c r="P15" s="85"/>
      <c r="Q15" s="85"/>
      <c r="R15" s="85"/>
      <c r="S15" s="85">
        <v>0.98</v>
      </c>
      <c r="T15" s="85"/>
      <c r="U15" s="85"/>
      <c r="V15" s="95">
        <f>SUM(0.5*(F15/600+F15/576))</f>
        <v>0.9289583333333333</v>
      </c>
      <c r="W15" s="95"/>
      <c r="X15" s="95"/>
      <c r="Y15" s="95"/>
      <c r="Z15" s="95">
        <f>SUM((I15-B15+0.5))/I15</f>
        <v>0.9857142857142858</v>
      </c>
      <c r="AA15" s="95"/>
      <c r="AB15" s="95"/>
      <c r="AC15" s="95"/>
      <c r="AD15" s="95"/>
      <c r="AE15" s="95">
        <f>SUM(((V15*S15)+Z15)*M15*O15)</f>
        <v>1.8012887797619046</v>
      </c>
      <c r="AF15" s="95"/>
      <c r="AG15" s="95"/>
      <c r="AH15" s="95"/>
    </row>
    <row r="16" spans="2:34" ht="12" customHeight="1">
      <c r="B16" s="85">
        <v>2</v>
      </c>
      <c r="C16" s="85"/>
      <c r="D16" s="51" t="s">
        <v>86</v>
      </c>
      <c r="E16" s="9" t="s">
        <v>69</v>
      </c>
      <c r="F16" s="94">
        <v>545</v>
      </c>
      <c r="G16" s="94"/>
      <c r="H16" s="94"/>
      <c r="I16" s="85">
        <v>35</v>
      </c>
      <c r="J16" s="85"/>
      <c r="K16" s="85"/>
      <c r="L16" s="85"/>
      <c r="M16" s="85">
        <v>1</v>
      </c>
      <c r="N16" s="85"/>
      <c r="O16" s="85">
        <v>0.95</v>
      </c>
      <c r="P16" s="85"/>
      <c r="Q16" s="85"/>
      <c r="R16" s="85"/>
      <c r="S16" s="85">
        <v>0.98</v>
      </c>
      <c r="T16" s="85"/>
      <c r="U16" s="85"/>
      <c r="V16" s="95">
        <f aca="true" t="shared" si="0" ref="V16:V49">SUM(0.5*(F16/600+F16/576))</f>
        <v>0.9272569444444445</v>
      </c>
      <c r="W16" s="95"/>
      <c r="X16" s="95"/>
      <c r="Y16" s="95"/>
      <c r="Z16" s="95">
        <f aca="true" t="shared" si="1" ref="Z16:Z49">SUM((I16-B16+0.5))/I16</f>
        <v>0.9571428571428572</v>
      </c>
      <c r="AA16" s="95"/>
      <c r="AB16" s="95"/>
      <c r="AC16" s="95"/>
      <c r="AD16" s="95"/>
      <c r="AE16" s="95">
        <f aca="true" t="shared" si="2" ref="AE16:AE49">SUM(((V16*S16)+Z16)*M16*O16)</f>
        <v>1.772561929563492</v>
      </c>
      <c r="AF16" s="95"/>
      <c r="AG16" s="95"/>
      <c r="AH16" s="95"/>
    </row>
    <row r="17" spans="2:34" ht="12" customHeight="1">
      <c r="B17" s="85">
        <v>3</v>
      </c>
      <c r="C17" s="85"/>
      <c r="D17" s="51" t="s">
        <v>200</v>
      </c>
      <c r="E17" s="9" t="s">
        <v>13</v>
      </c>
      <c r="F17" s="94">
        <v>534</v>
      </c>
      <c r="G17" s="94"/>
      <c r="H17" s="94"/>
      <c r="I17" s="85">
        <v>35</v>
      </c>
      <c r="J17" s="85"/>
      <c r="K17" s="85"/>
      <c r="L17" s="85"/>
      <c r="M17" s="85">
        <v>1</v>
      </c>
      <c r="N17" s="85"/>
      <c r="O17" s="85">
        <v>0.95</v>
      </c>
      <c r="P17" s="85"/>
      <c r="Q17" s="85"/>
      <c r="R17" s="85"/>
      <c r="S17" s="85">
        <v>0.98</v>
      </c>
      <c r="T17" s="85"/>
      <c r="U17" s="85"/>
      <c r="V17" s="95">
        <f t="shared" si="0"/>
        <v>0.9085416666666667</v>
      </c>
      <c r="W17" s="95"/>
      <c r="X17" s="95"/>
      <c r="Y17" s="95"/>
      <c r="Z17" s="95">
        <f t="shared" si="1"/>
        <v>0.9285714285714286</v>
      </c>
      <c r="AA17" s="95"/>
      <c r="AB17" s="95"/>
      <c r="AC17" s="95"/>
      <c r="AD17" s="95"/>
      <c r="AE17" s="95">
        <f t="shared" si="2"/>
        <v>1.7279951488095238</v>
      </c>
      <c r="AF17" s="95"/>
      <c r="AG17" s="95"/>
      <c r="AH17" s="95"/>
    </row>
    <row r="18" spans="2:34" ht="12" customHeight="1">
      <c r="B18" s="85">
        <v>4</v>
      </c>
      <c r="C18" s="85"/>
      <c r="D18" s="51" t="s">
        <v>97</v>
      </c>
      <c r="E18" s="9" t="s">
        <v>13</v>
      </c>
      <c r="F18" s="94">
        <v>532</v>
      </c>
      <c r="G18" s="94"/>
      <c r="H18" s="94"/>
      <c r="I18" s="85">
        <v>35</v>
      </c>
      <c r="J18" s="85"/>
      <c r="K18" s="85"/>
      <c r="L18" s="85"/>
      <c r="M18" s="85">
        <v>1</v>
      </c>
      <c r="N18" s="85"/>
      <c r="O18" s="85">
        <v>0.95</v>
      </c>
      <c r="P18" s="85"/>
      <c r="Q18" s="85"/>
      <c r="R18" s="85"/>
      <c r="S18" s="85">
        <v>0.98</v>
      </c>
      <c r="T18" s="85"/>
      <c r="U18" s="85"/>
      <c r="V18" s="95">
        <f t="shared" si="0"/>
        <v>0.9051388888888889</v>
      </c>
      <c r="W18" s="95"/>
      <c r="X18" s="95"/>
      <c r="Y18" s="95"/>
      <c r="Z18" s="95">
        <f t="shared" si="1"/>
        <v>0.9</v>
      </c>
      <c r="AA18" s="95"/>
      <c r="AB18" s="95"/>
      <c r="AC18" s="95"/>
      <c r="AD18" s="95"/>
      <c r="AE18" s="95">
        <f t="shared" si="2"/>
        <v>1.6976843055555555</v>
      </c>
      <c r="AF18" s="95"/>
      <c r="AG18" s="95"/>
      <c r="AH18" s="95"/>
    </row>
    <row r="19" spans="2:34" ht="12" customHeight="1">
      <c r="B19" s="85">
        <v>5</v>
      </c>
      <c r="C19" s="85"/>
      <c r="D19" s="51" t="s">
        <v>87</v>
      </c>
      <c r="E19" s="9" t="s">
        <v>14</v>
      </c>
      <c r="F19" s="94">
        <v>529</v>
      </c>
      <c r="G19" s="94"/>
      <c r="H19" s="94"/>
      <c r="I19" s="85">
        <v>35</v>
      </c>
      <c r="J19" s="85"/>
      <c r="K19" s="85"/>
      <c r="L19" s="85"/>
      <c r="M19" s="85">
        <v>1</v>
      </c>
      <c r="N19" s="85"/>
      <c r="O19" s="85">
        <v>0.95</v>
      </c>
      <c r="P19" s="85"/>
      <c r="Q19" s="85"/>
      <c r="R19" s="85"/>
      <c r="S19" s="85">
        <v>0.98</v>
      </c>
      <c r="T19" s="85"/>
      <c r="U19" s="85"/>
      <c r="V19" s="95">
        <f t="shared" si="0"/>
        <v>0.9000347222222222</v>
      </c>
      <c r="W19" s="95"/>
      <c r="X19" s="95"/>
      <c r="Y19" s="95"/>
      <c r="Z19" s="95">
        <f t="shared" si="1"/>
        <v>0.8714285714285714</v>
      </c>
      <c r="AA19" s="95"/>
      <c r="AB19" s="95"/>
      <c r="AC19" s="95"/>
      <c r="AD19" s="95"/>
      <c r="AE19" s="95">
        <f t="shared" si="2"/>
        <v>1.6657894692460318</v>
      </c>
      <c r="AF19" s="95"/>
      <c r="AG19" s="95"/>
      <c r="AH19" s="95"/>
    </row>
    <row r="20" spans="2:43" ht="12" customHeight="1">
      <c r="B20" s="85">
        <v>6</v>
      </c>
      <c r="C20" s="85"/>
      <c r="D20" s="51" t="s">
        <v>96</v>
      </c>
      <c r="E20" s="9" t="s">
        <v>69</v>
      </c>
      <c r="F20" s="94">
        <v>528</v>
      </c>
      <c r="G20" s="94"/>
      <c r="H20" s="94"/>
      <c r="I20" s="85">
        <v>35</v>
      </c>
      <c r="J20" s="85"/>
      <c r="K20" s="85"/>
      <c r="L20" s="85"/>
      <c r="M20" s="85">
        <v>1</v>
      </c>
      <c r="N20" s="85"/>
      <c r="O20" s="85">
        <v>0.95</v>
      </c>
      <c r="P20" s="85"/>
      <c r="Q20" s="85"/>
      <c r="R20" s="85"/>
      <c r="S20" s="85">
        <v>0.98</v>
      </c>
      <c r="T20" s="85"/>
      <c r="U20" s="85"/>
      <c r="V20" s="95">
        <f t="shared" si="0"/>
        <v>0.8983333333333333</v>
      </c>
      <c r="W20" s="95"/>
      <c r="X20" s="95"/>
      <c r="Y20" s="95"/>
      <c r="Z20" s="95">
        <f t="shared" si="1"/>
        <v>0.8428571428571429</v>
      </c>
      <c r="AA20" s="95"/>
      <c r="AB20" s="95"/>
      <c r="AC20" s="95"/>
      <c r="AD20" s="95"/>
      <c r="AE20" s="95">
        <f t="shared" si="2"/>
        <v>1.637062619047619</v>
      </c>
      <c r="AF20" s="95"/>
      <c r="AG20" s="95"/>
      <c r="AH20" s="95"/>
      <c r="AQ20" s="3"/>
    </row>
    <row r="21" spans="2:34" ht="12" customHeight="1">
      <c r="B21" s="85">
        <v>7</v>
      </c>
      <c r="C21" s="85"/>
      <c r="D21" s="51" t="s">
        <v>163</v>
      </c>
      <c r="E21" s="9" t="s">
        <v>14</v>
      </c>
      <c r="F21" s="94">
        <v>522</v>
      </c>
      <c r="G21" s="94"/>
      <c r="H21" s="94"/>
      <c r="I21" s="85">
        <v>35</v>
      </c>
      <c r="J21" s="85"/>
      <c r="K21" s="85"/>
      <c r="L21" s="85"/>
      <c r="M21" s="85">
        <v>1</v>
      </c>
      <c r="N21" s="85"/>
      <c r="O21" s="85">
        <v>0.95</v>
      </c>
      <c r="P21" s="85"/>
      <c r="Q21" s="85"/>
      <c r="R21" s="85"/>
      <c r="S21" s="85">
        <v>0.98</v>
      </c>
      <c r="T21" s="85"/>
      <c r="U21" s="85"/>
      <c r="V21" s="95">
        <f t="shared" si="0"/>
        <v>0.888125</v>
      </c>
      <c r="W21" s="95"/>
      <c r="X21" s="95"/>
      <c r="Y21" s="95"/>
      <c r="Z21" s="95">
        <f t="shared" si="1"/>
        <v>0.8142857142857143</v>
      </c>
      <c r="AA21" s="95"/>
      <c r="AB21" s="95"/>
      <c r="AC21" s="95"/>
      <c r="AD21" s="95"/>
      <c r="AE21" s="95">
        <f t="shared" si="2"/>
        <v>1.6004158035714284</v>
      </c>
      <c r="AF21" s="95"/>
      <c r="AG21" s="95"/>
      <c r="AH21" s="95"/>
    </row>
    <row r="22" spans="2:34" ht="12" customHeight="1">
      <c r="B22" s="85">
        <v>8</v>
      </c>
      <c r="C22" s="85"/>
      <c r="D22" s="51" t="s">
        <v>88</v>
      </c>
      <c r="E22" s="9" t="s">
        <v>89</v>
      </c>
      <c r="F22" s="94">
        <v>522</v>
      </c>
      <c r="G22" s="94"/>
      <c r="H22" s="94"/>
      <c r="I22" s="85">
        <v>35</v>
      </c>
      <c r="J22" s="85"/>
      <c r="K22" s="85"/>
      <c r="L22" s="85"/>
      <c r="M22" s="85">
        <v>1</v>
      </c>
      <c r="N22" s="85"/>
      <c r="O22" s="85">
        <v>0.95</v>
      </c>
      <c r="P22" s="85"/>
      <c r="Q22" s="85"/>
      <c r="R22" s="85"/>
      <c r="S22" s="85">
        <v>0.98</v>
      </c>
      <c r="T22" s="85"/>
      <c r="U22" s="85"/>
      <c r="V22" s="95">
        <f t="shared" si="0"/>
        <v>0.888125</v>
      </c>
      <c r="W22" s="95"/>
      <c r="X22" s="95"/>
      <c r="Y22" s="95"/>
      <c r="Z22" s="95">
        <f t="shared" si="1"/>
        <v>0.7857142857142857</v>
      </c>
      <c r="AA22" s="95"/>
      <c r="AB22" s="95"/>
      <c r="AC22" s="95"/>
      <c r="AD22" s="95"/>
      <c r="AE22" s="95">
        <f t="shared" si="2"/>
        <v>1.5732729464285713</v>
      </c>
      <c r="AF22" s="95"/>
      <c r="AG22" s="95"/>
      <c r="AH22" s="95"/>
    </row>
    <row r="23" spans="2:34" ht="12" customHeight="1">
      <c r="B23" s="85">
        <v>9</v>
      </c>
      <c r="C23" s="85"/>
      <c r="D23" s="51" t="s">
        <v>98</v>
      </c>
      <c r="E23" s="9" t="s">
        <v>69</v>
      </c>
      <c r="F23" s="94">
        <v>519</v>
      </c>
      <c r="G23" s="94"/>
      <c r="H23" s="94"/>
      <c r="I23" s="85">
        <v>35</v>
      </c>
      <c r="J23" s="85"/>
      <c r="K23" s="85"/>
      <c r="L23" s="85"/>
      <c r="M23" s="85">
        <v>1</v>
      </c>
      <c r="N23" s="85"/>
      <c r="O23" s="85">
        <v>0.95</v>
      </c>
      <c r="P23" s="85"/>
      <c r="Q23" s="85"/>
      <c r="R23" s="85"/>
      <c r="S23" s="85">
        <v>0.98</v>
      </c>
      <c r="T23" s="85"/>
      <c r="U23" s="85"/>
      <c r="V23" s="95">
        <f t="shared" si="0"/>
        <v>0.8830208333333334</v>
      </c>
      <c r="W23" s="95"/>
      <c r="X23" s="95"/>
      <c r="Y23" s="95"/>
      <c r="Z23" s="95">
        <f t="shared" si="1"/>
        <v>0.7571428571428571</v>
      </c>
      <c r="AA23" s="95"/>
      <c r="AB23" s="95"/>
      <c r="AC23" s="95"/>
      <c r="AD23" s="95"/>
      <c r="AE23" s="95">
        <f t="shared" si="2"/>
        <v>1.5413781101190476</v>
      </c>
      <c r="AF23" s="95"/>
      <c r="AG23" s="95"/>
      <c r="AH23" s="95"/>
    </row>
    <row r="24" spans="2:34" ht="12" customHeight="1">
      <c r="B24" s="85">
        <v>10</v>
      </c>
      <c r="C24" s="85"/>
      <c r="D24" s="51" t="s">
        <v>201</v>
      </c>
      <c r="E24" s="9" t="s">
        <v>89</v>
      </c>
      <c r="F24" s="94">
        <v>512</v>
      </c>
      <c r="G24" s="94"/>
      <c r="H24" s="94"/>
      <c r="I24" s="85">
        <v>35</v>
      </c>
      <c r="J24" s="85"/>
      <c r="K24" s="85"/>
      <c r="L24" s="85"/>
      <c r="M24" s="85">
        <v>1</v>
      </c>
      <c r="N24" s="85"/>
      <c r="O24" s="85">
        <v>0.95</v>
      </c>
      <c r="P24" s="85"/>
      <c r="Q24" s="85"/>
      <c r="R24" s="85"/>
      <c r="S24" s="85">
        <v>0.98</v>
      </c>
      <c r="T24" s="85"/>
      <c r="U24" s="85"/>
      <c r="V24" s="95">
        <f t="shared" si="0"/>
        <v>0.8711111111111112</v>
      </c>
      <c r="W24" s="95"/>
      <c r="X24" s="95"/>
      <c r="Y24" s="95"/>
      <c r="Z24" s="95">
        <f t="shared" si="1"/>
        <v>0.7285714285714285</v>
      </c>
      <c r="AA24" s="95"/>
      <c r="AB24" s="95"/>
      <c r="AC24" s="95"/>
      <c r="AD24" s="95"/>
      <c r="AE24" s="95">
        <f t="shared" si="2"/>
        <v>1.5031473015873014</v>
      </c>
      <c r="AF24" s="95"/>
      <c r="AG24" s="95"/>
      <c r="AH24" s="95"/>
    </row>
    <row r="25" spans="2:34" ht="12" customHeight="1">
      <c r="B25" s="85">
        <v>11</v>
      </c>
      <c r="C25" s="85"/>
      <c r="D25" s="51" t="s">
        <v>84</v>
      </c>
      <c r="E25" s="9" t="s">
        <v>69</v>
      </c>
      <c r="F25" s="94">
        <v>510</v>
      </c>
      <c r="G25" s="94"/>
      <c r="H25" s="94"/>
      <c r="I25" s="85">
        <v>35</v>
      </c>
      <c r="J25" s="85"/>
      <c r="K25" s="85"/>
      <c r="L25" s="85"/>
      <c r="M25" s="85">
        <v>1</v>
      </c>
      <c r="N25" s="85"/>
      <c r="O25" s="85">
        <v>0.95</v>
      </c>
      <c r="P25" s="85"/>
      <c r="Q25" s="85"/>
      <c r="R25" s="85"/>
      <c r="S25" s="85">
        <v>0.98</v>
      </c>
      <c r="T25" s="85"/>
      <c r="U25" s="85"/>
      <c r="V25" s="95">
        <f t="shared" si="0"/>
        <v>0.8677083333333333</v>
      </c>
      <c r="W25" s="95"/>
      <c r="X25" s="95"/>
      <c r="Y25" s="95"/>
      <c r="Z25" s="95">
        <f t="shared" si="1"/>
        <v>0.7</v>
      </c>
      <c r="AA25" s="95"/>
      <c r="AB25" s="95"/>
      <c r="AC25" s="95"/>
      <c r="AD25" s="95"/>
      <c r="AE25" s="95">
        <f t="shared" si="2"/>
        <v>1.4728364583333333</v>
      </c>
      <c r="AF25" s="95"/>
      <c r="AG25" s="95"/>
      <c r="AH25" s="95"/>
    </row>
    <row r="26" spans="2:34" ht="12" customHeight="1">
      <c r="B26" s="85">
        <v>12</v>
      </c>
      <c r="C26" s="85"/>
      <c r="D26" s="51" t="s">
        <v>202</v>
      </c>
      <c r="E26" s="9" t="s">
        <v>69</v>
      </c>
      <c r="F26" s="94">
        <v>510</v>
      </c>
      <c r="G26" s="94"/>
      <c r="H26" s="94"/>
      <c r="I26" s="85">
        <v>35</v>
      </c>
      <c r="J26" s="85"/>
      <c r="K26" s="85"/>
      <c r="L26" s="85"/>
      <c r="M26" s="85">
        <v>1</v>
      </c>
      <c r="N26" s="85"/>
      <c r="O26" s="85">
        <v>0.95</v>
      </c>
      <c r="P26" s="85"/>
      <c r="Q26" s="85"/>
      <c r="R26" s="85"/>
      <c r="S26" s="85">
        <v>0.98</v>
      </c>
      <c r="T26" s="85"/>
      <c r="U26" s="85"/>
      <c r="V26" s="95">
        <f t="shared" si="0"/>
        <v>0.8677083333333333</v>
      </c>
      <c r="W26" s="95"/>
      <c r="X26" s="95"/>
      <c r="Y26" s="95"/>
      <c r="Z26" s="95">
        <f t="shared" si="1"/>
        <v>0.6714285714285714</v>
      </c>
      <c r="AA26" s="95"/>
      <c r="AB26" s="95"/>
      <c r="AC26" s="95"/>
      <c r="AD26" s="95"/>
      <c r="AE26" s="95">
        <f t="shared" si="2"/>
        <v>1.445693601190476</v>
      </c>
      <c r="AF26" s="95"/>
      <c r="AG26" s="95"/>
      <c r="AH26" s="95"/>
    </row>
    <row r="27" spans="2:34" ht="12" customHeight="1">
      <c r="B27" s="85">
        <v>13</v>
      </c>
      <c r="C27" s="85"/>
      <c r="D27" s="51" t="s">
        <v>92</v>
      </c>
      <c r="E27" s="9" t="s">
        <v>69</v>
      </c>
      <c r="F27" s="94">
        <v>508</v>
      </c>
      <c r="G27" s="94"/>
      <c r="H27" s="94"/>
      <c r="I27" s="85">
        <v>35</v>
      </c>
      <c r="J27" s="85"/>
      <c r="K27" s="85"/>
      <c r="L27" s="85"/>
      <c r="M27" s="85">
        <v>1</v>
      </c>
      <c r="N27" s="85"/>
      <c r="O27" s="85">
        <v>0.95</v>
      </c>
      <c r="P27" s="85"/>
      <c r="Q27" s="85"/>
      <c r="R27" s="85"/>
      <c r="S27" s="85">
        <v>0.98</v>
      </c>
      <c r="T27" s="85"/>
      <c r="U27" s="85"/>
      <c r="V27" s="95">
        <f t="shared" si="0"/>
        <v>0.8643055555555555</v>
      </c>
      <c r="W27" s="95"/>
      <c r="X27" s="95"/>
      <c r="Y27" s="95"/>
      <c r="Z27" s="95">
        <f t="shared" si="1"/>
        <v>0.6428571428571429</v>
      </c>
      <c r="AA27" s="95"/>
      <c r="AB27" s="95"/>
      <c r="AC27" s="95"/>
      <c r="AD27" s="95"/>
      <c r="AE27" s="95">
        <f t="shared" si="2"/>
        <v>1.415382757936508</v>
      </c>
      <c r="AF27" s="95"/>
      <c r="AG27" s="95"/>
      <c r="AH27" s="95"/>
    </row>
    <row r="28" spans="2:34" ht="12" customHeight="1">
      <c r="B28" s="85">
        <v>14</v>
      </c>
      <c r="C28" s="85"/>
      <c r="D28" s="51" t="s">
        <v>91</v>
      </c>
      <c r="E28" s="9" t="s">
        <v>14</v>
      </c>
      <c r="F28" s="94">
        <v>506</v>
      </c>
      <c r="G28" s="94"/>
      <c r="H28" s="94"/>
      <c r="I28" s="85">
        <v>35</v>
      </c>
      <c r="J28" s="85"/>
      <c r="K28" s="85"/>
      <c r="L28" s="85"/>
      <c r="M28" s="85">
        <v>1</v>
      </c>
      <c r="N28" s="85"/>
      <c r="O28" s="85">
        <v>0.95</v>
      </c>
      <c r="P28" s="85"/>
      <c r="Q28" s="85"/>
      <c r="R28" s="85"/>
      <c r="S28" s="85">
        <v>0.98</v>
      </c>
      <c r="T28" s="85"/>
      <c r="U28" s="85"/>
      <c r="V28" s="95">
        <f t="shared" si="0"/>
        <v>0.8609027777777778</v>
      </c>
      <c r="W28" s="95"/>
      <c r="X28" s="95"/>
      <c r="Y28" s="95"/>
      <c r="Z28" s="95">
        <f t="shared" si="1"/>
        <v>0.6142857142857143</v>
      </c>
      <c r="AA28" s="95"/>
      <c r="AB28" s="95"/>
      <c r="AC28" s="95"/>
      <c r="AD28" s="95"/>
      <c r="AE28" s="95">
        <f t="shared" si="2"/>
        <v>1.3850719146825397</v>
      </c>
      <c r="AF28" s="95"/>
      <c r="AG28" s="95"/>
      <c r="AH28" s="95"/>
    </row>
    <row r="29" spans="2:34" ht="12" customHeight="1">
      <c r="B29" s="85">
        <v>15</v>
      </c>
      <c r="C29" s="85"/>
      <c r="D29" s="51" t="s">
        <v>102</v>
      </c>
      <c r="E29" s="9" t="s">
        <v>101</v>
      </c>
      <c r="F29" s="94">
        <v>495</v>
      </c>
      <c r="G29" s="94"/>
      <c r="H29" s="94"/>
      <c r="I29" s="85">
        <v>35</v>
      </c>
      <c r="J29" s="85"/>
      <c r="K29" s="85"/>
      <c r="L29" s="85"/>
      <c r="M29" s="85">
        <v>1</v>
      </c>
      <c r="N29" s="85"/>
      <c r="O29" s="85">
        <v>0.95</v>
      </c>
      <c r="P29" s="85"/>
      <c r="Q29" s="85"/>
      <c r="R29" s="85"/>
      <c r="S29" s="85">
        <v>0.98</v>
      </c>
      <c r="T29" s="85"/>
      <c r="U29" s="85"/>
      <c r="V29" s="95">
        <f t="shared" si="0"/>
        <v>0.8421875</v>
      </c>
      <c r="W29" s="95"/>
      <c r="X29" s="95"/>
      <c r="Y29" s="95"/>
      <c r="Z29" s="95">
        <f t="shared" si="1"/>
        <v>0.5857142857142857</v>
      </c>
      <c r="AA29" s="95"/>
      <c r="AB29" s="95"/>
      <c r="AC29" s="95"/>
      <c r="AD29" s="95"/>
      <c r="AE29" s="95">
        <f t="shared" si="2"/>
        <v>1.3405051339285714</v>
      </c>
      <c r="AF29" s="95"/>
      <c r="AG29" s="95"/>
      <c r="AH29" s="95"/>
    </row>
    <row r="30" spans="2:34" ht="12" customHeight="1">
      <c r="B30" s="85">
        <v>16</v>
      </c>
      <c r="C30" s="85"/>
      <c r="D30" s="51" t="s">
        <v>94</v>
      </c>
      <c r="E30" s="9" t="s">
        <v>69</v>
      </c>
      <c r="F30" s="94">
        <v>494</v>
      </c>
      <c r="G30" s="94"/>
      <c r="H30" s="94"/>
      <c r="I30" s="85">
        <v>35</v>
      </c>
      <c r="J30" s="85"/>
      <c r="K30" s="85"/>
      <c r="L30" s="85"/>
      <c r="M30" s="85">
        <v>1</v>
      </c>
      <c r="N30" s="85"/>
      <c r="O30" s="85">
        <v>0.95</v>
      </c>
      <c r="P30" s="85"/>
      <c r="Q30" s="85"/>
      <c r="R30" s="85"/>
      <c r="S30" s="85">
        <v>0.98</v>
      </c>
      <c r="T30" s="85"/>
      <c r="U30" s="85"/>
      <c r="V30" s="95">
        <f t="shared" si="0"/>
        <v>0.840486111111111</v>
      </c>
      <c r="W30" s="95"/>
      <c r="X30" s="95"/>
      <c r="Y30" s="95"/>
      <c r="Z30" s="95">
        <f t="shared" si="1"/>
        <v>0.5571428571428572</v>
      </c>
      <c r="AA30" s="95"/>
      <c r="AB30" s="95"/>
      <c r="AC30" s="95"/>
      <c r="AD30" s="95"/>
      <c r="AE30" s="95">
        <f t="shared" si="2"/>
        <v>1.3117782837301586</v>
      </c>
      <c r="AF30" s="95"/>
      <c r="AG30" s="95"/>
      <c r="AH30" s="95"/>
    </row>
    <row r="31" spans="2:34" ht="12" customHeight="1">
      <c r="B31" s="85">
        <v>17</v>
      </c>
      <c r="C31" s="85"/>
      <c r="D31" s="51" t="s">
        <v>90</v>
      </c>
      <c r="E31" s="9" t="s">
        <v>14</v>
      </c>
      <c r="F31" s="94">
        <v>477</v>
      </c>
      <c r="G31" s="94"/>
      <c r="H31" s="94"/>
      <c r="I31" s="85">
        <v>35</v>
      </c>
      <c r="J31" s="85"/>
      <c r="K31" s="85"/>
      <c r="L31" s="85"/>
      <c r="M31" s="85">
        <v>1</v>
      </c>
      <c r="N31" s="85"/>
      <c r="O31" s="85">
        <v>0.95</v>
      </c>
      <c r="P31" s="85"/>
      <c r="Q31" s="85"/>
      <c r="R31" s="85"/>
      <c r="S31" s="85">
        <v>0.98</v>
      </c>
      <c r="T31" s="85"/>
      <c r="U31" s="85"/>
      <c r="V31" s="95">
        <f t="shared" si="0"/>
        <v>0.8115625</v>
      </c>
      <c r="W31" s="95"/>
      <c r="X31" s="95"/>
      <c r="Y31" s="95"/>
      <c r="Z31" s="95">
        <f t="shared" si="1"/>
        <v>0.5285714285714286</v>
      </c>
      <c r="AA31" s="95"/>
      <c r="AB31" s="95"/>
      <c r="AC31" s="95"/>
      <c r="AD31" s="95"/>
      <c r="AE31" s="95">
        <f t="shared" si="2"/>
        <v>1.257707544642857</v>
      </c>
      <c r="AF31" s="95"/>
      <c r="AG31" s="95"/>
      <c r="AH31" s="95"/>
    </row>
    <row r="32" spans="2:34" ht="12" customHeight="1">
      <c r="B32" s="85">
        <v>18</v>
      </c>
      <c r="C32" s="85"/>
      <c r="D32" s="51" t="s">
        <v>203</v>
      </c>
      <c r="E32" s="9" t="s">
        <v>69</v>
      </c>
      <c r="F32" s="94">
        <v>462</v>
      </c>
      <c r="G32" s="94"/>
      <c r="H32" s="94"/>
      <c r="I32" s="85">
        <v>35</v>
      </c>
      <c r="J32" s="85"/>
      <c r="K32" s="85"/>
      <c r="L32" s="85"/>
      <c r="M32" s="85">
        <v>1</v>
      </c>
      <c r="N32" s="85"/>
      <c r="O32" s="85">
        <v>0.95</v>
      </c>
      <c r="P32" s="85"/>
      <c r="Q32" s="85"/>
      <c r="R32" s="85"/>
      <c r="S32" s="85">
        <v>0.98</v>
      </c>
      <c r="T32" s="85"/>
      <c r="U32" s="85"/>
      <c r="V32" s="95">
        <f t="shared" si="0"/>
        <v>0.7860416666666667</v>
      </c>
      <c r="W32" s="95"/>
      <c r="X32" s="95"/>
      <c r="Y32" s="95"/>
      <c r="Z32" s="95">
        <f t="shared" si="1"/>
        <v>0.5</v>
      </c>
      <c r="AA32" s="95"/>
      <c r="AB32" s="95"/>
      <c r="AC32" s="95"/>
      <c r="AD32" s="95"/>
      <c r="AE32" s="95">
        <f t="shared" si="2"/>
        <v>1.2068047916666667</v>
      </c>
      <c r="AF32" s="95"/>
      <c r="AG32" s="95"/>
      <c r="AH32" s="95"/>
    </row>
    <row r="33" spans="2:34" ht="12" customHeight="1">
      <c r="B33" s="85">
        <v>19</v>
      </c>
      <c r="C33" s="85"/>
      <c r="D33" s="51" t="s">
        <v>204</v>
      </c>
      <c r="E33" s="9" t="s">
        <v>69</v>
      </c>
      <c r="F33" s="94">
        <v>461</v>
      </c>
      <c r="G33" s="94"/>
      <c r="H33" s="94"/>
      <c r="I33" s="85">
        <v>35</v>
      </c>
      <c r="J33" s="85"/>
      <c r="K33" s="85"/>
      <c r="L33" s="85"/>
      <c r="M33" s="85">
        <v>1</v>
      </c>
      <c r="N33" s="85"/>
      <c r="O33" s="85">
        <v>0.95</v>
      </c>
      <c r="P33" s="85"/>
      <c r="Q33" s="85"/>
      <c r="R33" s="85"/>
      <c r="S33" s="85">
        <v>0.98</v>
      </c>
      <c r="T33" s="85"/>
      <c r="U33" s="85"/>
      <c r="V33" s="95">
        <f t="shared" si="0"/>
        <v>0.7843402777777777</v>
      </c>
      <c r="W33" s="95"/>
      <c r="X33" s="95"/>
      <c r="Y33" s="95"/>
      <c r="Z33" s="95">
        <f t="shared" si="1"/>
        <v>0.4714285714285714</v>
      </c>
      <c r="AA33" s="95"/>
      <c r="AB33" s="95"/>
      <c r="AC33" s="95"/>
      <c r="AD33" s="95"/>
      <c r="AE33" s="95">
        <f t="shared" si="2"/>
        <v>1.1780779414682538</v>
      </c>
      <c r="AF33" s="95"/>
      <c r="AG33" s="95"/>
      <c r="AH33" s="95"/>
    </row>
    <row r="34" spans="2:34" ht="12" customHeight="1">
      <c r="B34" s="85">
        <v>20</v>
      </c>
      <c r="C34" s="85"/>
      <c r="D34" s="51" t="s">
        <v>100</v>
      </c>
      <c r="E34" s="9" t="s">
        <v>101</v>
      </c>
      <c r="F34" s="94">
        <v>459</v>
      </c>
      <c r="G34" s="94"/>
      <c r="H34" s="94"/>
      <c r="I34" s="85">
        <v>35</v>
      </c>
      <c r="J34" s="85"/>
      <c r="K34" s="85"/>
      <c r="L34" s="85"/>
      <c r="M34" s="85">
        <v>1</v>
      </c>
      <c r="N34" s="85"/>
      <c r="O34" s="85">
        <v>0.95</v>
      </c>
      <c r="P34" s="85"/>
      <c r="Q34" s="85"/>
      <c r="R34" s="85"/>
      <c r="S34" s="85">
        <v>0.98</v>
      </c>
      <c r="T34" s="85"/>
      <c r="U34" s="85"/>
      <c r="V34" s="95">
        <f t="shared" si="0"/>
        <v>0.7809375000000001</v>
      </c>
      <c r="W34" s="95"/>
      <c r="X34" s="95"/>
      <c r="Y34" s="95"/>
      <c r="Z34" s="95">
        <f t="shared" si="1"/>
        <v>0.44285714285714284</v>
      </c>
      <c r="AA34" s="95"/>
      <c r="AB34" s="95"/>
      <c r="AC34" s="95"/>
      <c r="AD34" s="95"/>
      <c r="AE34" s="95">
        <f t="shared" si="2"/>
        <v>1.1477670982142858</v>
      </c>
      <c r="AF34" s="95"/>
      <c r="AG34" s="95"/>
      <c r="AH34" s="95"/>
    </row>
    <row r="35" spans="2:34" ht="12" customHeight="1">
      <c r="B35" s="85">
        <v>21</v>
      </c>
      <c r="C35" s="85"/>
      <c r="D35" s="51" t="s">
        <v>95</v>
      </c>
      <c r="E35" s="9" t="s">
        <v>13</v>
      </c>
      <c r="F35" s="94">
        <v>458</v>
      </c>
      <c r="G35" s="94"/>
      <c r="H35" s="94"/>
      <c r="I35" s="85">
        <v>35</v>
      </c>
      <c r="J35" s="85"/>
      <c r="K35" s="85"/>
      <c r="L35" s="85"/>
      <c r="M35" s="85">
        <v>1</v>
      </c>
      <c r="N35" s="85"/>
      <c r="O35" s="85">
        <v>0.95</v>
      </c>
      <c r="P35" s="85"/>
      <c r="Q35" s="85"/>
      <c r="R35" s="85"/>
      <c r="S35" s="85">
        <v>0.98</v>
      </c>
      <c r="T35" s="85"/>
      <c r="U35" s="85"/>
      <c r="V35" s="95">
        <f t="shared" si="0"/>
        <v>0.779236111111111</v>
      </c>
      <c r="W35" s="95"/>
      <c r="X35" s="95"/>
      <c r="Y35" s="95"/>
      <c r="Z35" s="95">
        <f t="shared" si="1"/>
        <v>0.4142857142857143</v>
      </c>
      <c r="AA35" s="95"/>
      <c r="AB35" s="95"/>
      <c r="AC35" s="95"/>
      <c r="AD35" s="95"/>
      <c r="AE35" s="95">
        <f t="shared" si="2"/>
        <v>1.119040248015873</v>
      </c>
      <c r="AF35" s="95"/>
      <c r="AG35" s="95"/>
      <c r="AH35" s="95"/>
    </row>
    <row r="36" spans="2:34" ht="12" customHeight="1">
      <c r="B36" s="85">
        <v>22</v>
      </c>
      <c r="C36" s="85"/>
      <c r="D36" s="51" t="s">
        <v>205</v>
      </c>
      <c r="E36" s="9" t="s">
        <v>14</v>
      </c>
      <c r="F36" s="94">
        <v>438</v>
      </c>
      <c r="G36" s="94"/>
      <c r="H36" s="94"/>
      <c r="I36" s="85">
        <v>35</v>
      </c>
      <c r="J36" s="85"/>
      <c r="K36" s="85"/>
      <c r="L36" s="85"/>
      <c r="M36" s="85">
        <v>1</v>
      </c>
      <c r="N36" s="85"/>
      <c r="O36" s="85">
        <v>0.95</v>
      </c>
      <c r="P36" s="85"/>
      <c r="Q36" s="85"/>
      <c r="R36" s="85"/>
      <c r="S36" s="85">
        <v>0.98</v>
      </c>
      <c r="T36" s="85"/>
      <c r="U36" s="85"/>
      <c r="V36" s="95">
        <f t="shared" si="0"/>
        <v>0.7452083333333333</v>
      </c>
      <c r="W36" s="95"/>
      <c r="X36" s="95"/>
      <c r="Y36" s="95"/>
      <c r="Z36" s="95">
        <f t="shared" si="1"/>
        <v>0.38571428571428573</v>
      </c>
      <c r="AA36" s="95"/>
      <c r="AB36" s="95"/>
      <c r="AC36" s="95"/>
      <c r="AD36" s="95"/>
      <c r="AE36" s="95">
        <f t="shared" si="2"/>
        <v>1.0602175297619045</v>
      </c>
      <c r="AF36" s="95"/>
      <c r="AG36" s="95"/>
      <c r="AH36" s="95"/>
    </row>
    <row r="37" spans="2:34" ht="12" customHeight="1">
      <c r="B37" s="85">
        <v>23</v>
      </c>
      <c r="C37" s="85"/>
      <c r="D37" s="51" t="s">
        <v>206</v>
      </c>
      <c r="E37" s="9" t="s">
        <v>69</v>
      </c>
      <c r="F37" s="94">
        <v>428</v>
      </c>
      <c r="G37" s="94"/>
      <c r="H37" s="94"/>
      <c r="I37" s="85">
        <v>35</v>
      </c>
      <c r="J37" s="85"/>
      <c r="K37" s="85"/>
      <c r="L37" s="85"/>
      <c r="M37" s="85">
        <v>1</v>
      </c>
      <c r="N37" s="85"/>
      <c r="O37" s="85">
        <v>0.95</v>
      </c>
      <c r="P37" s="85"/>
      <c r="Q37" s="85"/>
      <c r="R37" s="85"/>
      <c r="S37" s="85">
        <v>0.98</v>
      </c>
      <c r="T37" s="85"/>
      <c r="U37" s="85"/>
      <c r="V37" s="95">
        <f t="shared" si="0"/>
        <v>0.7281944444444445</v>
      </c>
      <c r="W37" s="95"/>
      <c r="X37" s="95"/>
      <c r="Y37" s="95"/>
      <c r="Z37" s="95">
        <f t="shared" si="1"/>
        <v>0.35714285714285715</v>
      </c>
      <c r="AA37" s="95"/>
      <c r="AB37" s="95"/>
      <c r="AC37" s="95"/>
      <c r="AD37" s="95"/>
      <c r="AE37" s="95">
        <f t="shared" si="2"/>
        <v>1.017234742063492</v>
      </c>
      <c r="AF37" s="95"/>
      <c r="AG37" s="95"/>
      <c r="AH37" s="95"/>
    </row>
    <row r="38" spans="2:34" ht="12" customHeight="1">
      <c r="B38" s="85">
        <v>24</v>
      </c>
      <c r="C38" s="85"/>
      <c r="D38" s="51" t="s">
        <v>207</v>
      </c>
      <c r="E38" s="9" t="s">
        <v>89</v>
      </c>
      <c r="F38" s="94">
        <v>426</v>
      </c>
      <c r="G38" s="94"/>
      <c r="H38" s="94"/>
      <c r="I38" s="85">
        <v>35</v>
      </c>
      <c r="J38" s="85"/>
      <c r="K38" s="85"/>
      <c r="L38" s="85"/>
      <c r="M38" s="85">
        <v>1</v>
      </c>
      <c r="N38" s="85"/>
      <c r="O38" s="85">
        <v>0.95</v>
      </c>
      <c r="P38" s="85"/>
      <c r="Q38" s="85"/>
      <c r="R38" s="85"/>
      <c r="S38" s="85">
        <v>0.98</v>
      </c>
      <c r="T38" s="85"/>
      <c r="U38" s="85"/>
      <c r="V38" s="95">
        <f t="shared" si="0"/>
        <v>0.7247916666666667</v>
      </c>
      <c r="W38" s="95"/>
      <c r="X38" s="95"/>
      <c r="Y38" s="95"/>
      <c r="Z38" s="95">
        <f t="shared" si="1"/>
        <v>0.32857142857142857</v>
      </c>
      <c r="AA38" s="95"/>
      <c r="AB38" s="95"/>
      <c r="AC38" s="95"/>
      <c r="AD38" s="95"/>
      <c r="AE38" s="95">
        <f t="shared" si="2"/>
        <v>0.9869238988095237</v>
      </c>
      <c r="AF38" s="95"/>
      <c r="AG38" s="95"/>
      <c r="AH38" s="95"/>
    </row>
    <row r="39" spans="2:34" ht="12" customHeight="1">
      <c r="B39" s="85">
        <v>25</v>
      </c>
      <c r="C39" s="85"/>
      <c r="D39" s="51" t="s">
        <v>208</v>
      </c>
      <c r="E39" s="9" t="s">
        <v>69</v>
      </c>
      <c r="F39" s="94">
        <v>422</v>
      </c>
      <c r="G39" s="94"/>
      <c r="H39" s="94"/>
      <c r="I39" s="85">
        <v>35</v>
      </c>
      <c r="J39" s="85"/>
      <c r="K39" s="85"/>
      <c r="L39" s="85"/>
      <c r="M39" s="85">
        <v>1</v>
      </c>
      <c r="N39" s="85"/>
      <c r="O39" s="85">
        <v>0.95</v>
      </c>
      <c r="P39" s="85"/>
      <c r="Q39" s="85"/>
      <c r="R39" s="85"/>
      <c r="S39" s="85">
        <v>0.98</v>
      </c>
      <c r="T39" s="85"/>
      <c r="U39" s="85"/>
      <c r="V39" s="95">
        <f t="shared" si="0"/>
        <v>0.7179861111111111</v>
      </c>
      <c r="W39" s="95"/>
      <c r="X39" s="95"/>
      <c r="Y39" s="95"/>
      <c r="Z39" s="95">
        <f t="shared" si="1"/>
        <v>0.3</v>
      </c>
      <c r="AA39" s="95"/>
      <c r="AB39" s="95"/>
      <c r="AC39" s="95"/>
      <c r="AD39" s="95"/>
      <c r="AE39" s="95">
        <f t="shared" si="2"/>
        <v>0.9534450694444443</v>
      </c>
      <c r="AF39" s="95"/>
      <c r="AG39" s="95"/>
      <c r="AH39" s="95"/>
    </row>
    <row r="40" spans="2:34" ht="12" customHeight="1">
      <c r="B40" s="85">
        <v>26</v>
      </c>
      <c r="C40" s="85"/>
      <c r="D40" s="51" t="s">
        <v>210</v>
      </c>
      <c r="E40" s="9" t="s">
        <v>105</v>
      </c>
      <c r="F40" s="94">
        <v>396</v>
      </c>
      <c r="G40" s="94"/>
      <c r="H40" s="94"/>
      <c r="I40" s="85">
        <v>35</v>
      </c>
      <c r="J40" s="85"/>
      <c r="K40" s="85"/>
      <c r="L40" s="85"/>
      <c r="M40" s="85">
        <v>1</v>
      </c>
      <c r="N40" s="85"/>
      <c r="O40" s="85">
        <v>0.95</v>
      </c>
      <c r="P40" s="85"/>
      <c r="Q40" s="85"/>
      <c r="R40" s="85"/>
      <c r="S40" s="85">
        <v>0.98</v>
      </c>
      <c r="T40" s="85"/>
      <c r="U40" s="85"/>
      <c r="V40" s="95">
        <f t="shared" si="0"/>
        <v>0.6737500000000001</v>
      </c>
      <c r="W40" s="95"/>
      <c r="X40" s="95"/>
      <c r="Y40" s="95"/>
      <c r="Z40" s="95">
        <f t="shared" si="1"/>
        <v>0.2714285714285714</v>
      </c>
      <c r="AA40" s="95"/>
      <c r="AB40" s="95"/>
      <c r="AC40" s="95"/>
      <c r="AD40" s="95"/>
      <c r="AE40" s="95">
        <f t="shared" si="2"/>
        <v>0.8851183928571429</v>
      </c>
      <c r="AF40" s="95"/>
      <c r="AG40" s="95"/>
      <c r="AH40" s="95"/>
    </row>
    <row r="41" spans="2:34" ht="12" customHeight="1">
      <c r="B41" s="85">
        <v>27</v>
      </c>
      <c r="C41" s="85"/>
      <c r="D41" s="51" t="s">
        <v>103</v>
      </c>
      <c r="E41" s="9" t="s">
        <v>89</v>
      </c>
      <c r="F41" s="94">
        <v>373</v>
      </c>
      <c r="G41" s="94"/>
      <c r="H41" s="94"/>
      <c r="I41" s="85">
        <v>35</v>
      </c>
      <c r="J41" s="85"/>
      <c r="K41" s="85"/>
      <c r="L41" s="85"/>
      <c r="M41" s="85">
        <v>1</v>
      </c>
      <c r="N41" s="85"/>
      <c r="O41" s="85">
        <v>0.95</v>
      </c>
      <c r="P41" s="85"/>
      <c r="Q41" s="85"/>
      <c r="R41" s="85"/>
      <c r="S41" s="85">
        <v>0.98</v>
      </c>
      <c r="T41" s="85"/>
      <c r="U41" s="85"/>
      <c r="V41" s="95">
        <f t="shared" si="0"/>
        <v>0.6346180555555556</v>
      </c>
      <c r="W41" s="95"/>
      <c r="X41" s="95"/>
      <c r="Y41" s="95"/>
      <c r="Z41" s="95">
        <f t="shared" si="1"/>
        <v>0.24285714285714285</v>
      </c>
      <c r="AA41" s="95"/>
      <c r="AB41" s="95"/>
      <c r="AC41" s="95"/>
      <c r="AD41" s="95"/>
      <c r="AE41" s="95">
        <f t="shared" si="2"/>
        <v>0.821543695436508</v>
      </c>
      <c r="AF41" s="95"/>
      <c r="AG41" s="95"/>
      <c r="AH41" s="95"/>
    </row>
    <row r="42" spans="2:34" ht="12.75" customHeight="1">
      <c r="B42" s="85">
        <v>28</v>
      </c>
      <c r="C42" s="85"/>
      <c r="D42" s="51" t="s">
        <v>211</v>
      </c>
      <c r="E42" s="9" t="s">
        <v>105</v>
      </c>
      <c r="F42" s="94">
        <v>371</v>
      </c>
      <c r="G42" s="94"/>
      <c r="H42" s="94"/>
      <c r="I42" s="85">
        <v>35</v>
      </c>
      <c r="J42" s="85"/>
      <c r="K42" s="85"/>
      <c r="L42" s="85"/>
      <c r="M42" s="85">
        <v>1</v>
      </c>
      <c r="N42" s="85"/>
      <c r="O42" s="85">
        <v>0.95</v>
      </c>
      <c r="P42" s="85"/>
      <c r="Q42" s="85"/>
      <c r="R42" s="85"/>
      <c r="S42" s="85">
        <v>0.98</v>
      </c>
      <c r="T42" s="85"/>
      <c r="U42" s="85"/>
      <c r="V42" s="95">
        <f t="shared" si="0"/>
        <v>0.6312152777777778</v>
      </c>
      <c r="W42" s="95"/>
      <c r="X42" s="95"/>
      <c r="Y42" s="95"/>
      <c r="Z42" s="95">
        <f t="shared" si="1"/>
        <v>0.21428571428571427</v>
      </c>
      <c r="AA42" s="95"/>
      <c r="AB42" s="95"/>
      <c r="AC42" s="95"/>
      <c r="AD42" s="95"/>
      <c r="AE42" s="95">
        <f t="shared" si="2"/>
        <v>0.7912328521825396</v>
      </c>
      <c r="AF42" s="95"/>
      <c r="AG42" s="95"/>
      <c r="AH42" s="95"/>
    </row>
    <row r="43" spans="2:34" ht="12" customHeight="1">
      <c r="B43" s="85">
        <v>29</v>
      </c>
      <c r="C43" s="85"/>
      <c r="D43" s="51" t="s">
        <v>209</v>
      </c>
      <c r="E43" s="9" t="s">
        <v>105</v>
      </c>
      <c r="F43" s="94">
        <v>348</v>
      </c>
      <c r="G43" s="94"/>
      <c r="H43" s="94"/>
      <c r="I43" s="85">
        <v>35</v>
      </c>
      <c r="J43" s="85"/>
      <c r="K43" s="85"/>
      <c r="L43" s="85"/>
      <c r="M43" s="85">
        <v>1</v>
      </c>
      <c r="N43" s="85"/>
      <c r="O43" s="85">
        <v>0.95</v>
      </c>
      <c r="P43" s="85"/>
      <c r="Q43" s="85"/>
      <c r="R43" s="85"/>
      <c r="S43" s="85">
        <v>0.98</v>
      </c>
      <c r="T43" s="85"/>
      <c r="U43" s="85"/>
      <c r="V43" s="95">
        <f t="shared" si="0"/>
        <v>0.5920833333333333</v>
      </c>
      <c r="W43" s="95"/>
      <c r="X43" s="95"/>
      <c r="Y43" s="95"/>
      <c r="Z43" s="95">
        <f t="shared" si="1"/>
        <v>0.18571428571428572</v>
      </c>
      <c r="AA43" s="95"/>
      <c r="AB43" s="95"/>
      <c r="AC43" s="95"/>
      <c r="AD43" s="95"/>
      <c r="AE43" s="95">
        <f t="shared" si="2"/>
        <v>0.7276581547619048</v>
      </c>
      <c r="AF43" s="95"/>
      <c r="AG43" s="95"/>
      <c r="AH43" s="95"/>
    </row>
    <row r="44" spans="2:34" ht="12" customHeight="1">
      <c r="B44" s="85">
        <v>30</v>
      </c>
      <c r="C44" s="85"/>
      <c r="D44" s="51" t="s">
        <v>213</v>
      </c>
      <c r="E44" s="9" t="s">
        <v>69</v>
      </c>
      <c r="F44" s="94">
        <v>323</v>
      </c>
      <c r="G44" s="94"/>
      <c r="H44" s="94"/>
      <c r="I44" s="85">
        <v>35</v>
      </c>
      <c r="J44" s="85"/>
      <c r="K44" s="85"/>
      <c r="L44" s="85"/>
      <c r="M44" s="85">
        <v>1</v>
      </c>
      <c r="N44" s="85"/>
      <c r="O44" s="85">
        <v>0.95</v>
      </c>
      <c r="P44" s="85"/>
      <c r="Q44" s="85"/>
      <c r="R44" s="85"/>
      <c r="S44" s="85">
        <v>0.98</v>
      </c>
      <c r="T44" s="85"/>
      <c r="U44" s="85"/>
      <c r="V44" s="95">
        <f t="shared" si="0"/>
        <v>0.5495486111111111</v>
      </c>
      <c r="W44" s="95"/>
      <c r="X44" s="95"/>
      <c r="Y44" s="95"/>
      <c r="Z44" s="95">
        <f t="shared" si="1"/>
        <v>0.15714285714285714</v>
      </c>
      <c r="AA44" s="95"/>
      <c r="AB44" s="95"/>
      <c r="AC44" s="95"/>
      <c r="AD44" s="95"/>
      <c r="AE44" s="95">
        <f t="shared" si="2"/>
        <v>0.6609154712301587</v>
      </c>
      <c r="AF44" s="95"/>
      <c r="AG44" s="95"/>
      <c r="AH44" s="95"/>
    </row>
    <row r="45" spans="2:34" ht="12" customHeight="1">
      <c r="B45" s="85">
        <v>31</v>
      </c>
      <c r="C45" s="85"/>
      <c r="D45" s="51" t="s">
        <v>212</v>
      </c>
      <c r="E45" s="9" t="s">
        <v>69</v>
      </c>
      <c r="F45" s="94">
        <v>323</v>
      </c>
      <c r="G45" s="94"/>
      <c r="H45" s="94"/>
      <c r="I45" s="85">
        <v>35</v>
      </c>
      <c r="J45" s="85"/>
      <c r="K45" s="85"/>
      <c r="L45" s="85"/>
      <c r="M45" s="85">
        <v>1</v>
      </c>
      <c r="N45" s="85"/>
      <c r="O45" s="85">
        <v>0.95</v>
      </c>
      <c r="P45" s="85"/>
      <c r="Q45" s="85"/>
      <c r="R45" s="85"/>
      <c r="S45" s="85">
        <v>0.98</v>
      </c>
      <c r="T45" s="85"/>
      <c r="U45" s="85"/>
      <c r="V45" s="95">
        <f t="shared" si="0"/>
        <v>0.5495486111111111</v>
      </c>
      <c r="W45" s="95"/>
      <c r="X45" s="95"/>
      <c r="Y45" s="95"/>
      <c r="Z45" s="95">
        <f t="shared" si="1"/>
        <v>0.12857142857142856</v>
      </c>
      <c r="AA45" s="95"/>
      <c r="AB45" s="95"/>
      <c r="AC45" s="95"/>
      <c r="AD45" s="95"/>
      <c r="AE45" s="95">
        <f t="shared" si="2"/>
        <v>0.6337726140873016</v>
      </c>
      <c r="AF45" s="95"/>
      <c r="AG45" s="95"/>
      <c r="AH45" s="95"/>
    </row>
    <row r="46" spans="2:34" ht="12" customHeight="1">
      <c r="B46" s="85">
        <v>32</v>
      </c>
      <c r="C46" s="85"/>
      <c r="D46" s="51" t="s">
        <v>214</v>
      </c>
      <c r="E46" s="9" t="s">
        <v>69</v>
      </c>
      <c r="F46" s="94">
        <v>321</v>
      </c>
      <c r="G46" s="94"/>
      <c r="H46" s="94"/>
      <c r="I46" s="85">
        <v>35</v>
      </c>
      <c r="J46" s="85"/>
      <c r="K46" s="85"/>
      <c r="L46" s="85"/>
      <c r="M46" s="85">
        <v>1</v>
      </c>
      <c r="N46" s="85"/>
      <c r="O46" s="85">
        <v>0.95</v>
      </c>
      <c r="P46" s="85"/>
      <c r="Q46" s="85"/>
      <c r="R46" s="85"/>
      <c r="S46" s="85">
        <v>0.98</v>
      </c>
      <c r="T46" s="85"/>
      <c r="U46" s="85"/>
      <c r="V46" s="95">
        <f t="shared" si="0"/>
        <v>0.5461458333333333</v>
      </c>
      <c r="W46" s="95"/>
      <c r="X46" s="95"/>
      <c r="Y46" s="95"/>
      <c r="Z46" s="95">
        <f t="shared" si="1"/>
        <v>0.1</v>
      </c>
      <c r="AA46" s="95"/>
      <c r="AB46" s="95"/>
      <c r="AC46" s="95"/>
      <c r="AD46" s="95"/>
      <c r="AE46" s="95">
        <f t="shared" si="2"/>
        <v>0.6034617708333333</v>
      </c>
      <c r="AF46" s="95"/>
      <c r="AG46" s="95"/>
      <c r="AH46" s="95"/>
    </row>
    <row r="47" spans="2:34" ht="12" customHeight="1">
      <c r="B47" s="85">
        <v>33</v>
      </c>
      <c r="C47" s="85"/>
      <c r="D47" s="51" t="s">
        <v>215</v>
      </c>
      <c r="E47" s="9" t="s">
        <v>69</v>
      </c>
      <c r="F47" s="94">
        <v>305</v>
      </c>
      <c r="G47" s="94"/>
      <c r="H47" s="94"/>
      <c r="I47" s="85">
        <v>35</v>
      </c>
      <c r="J47" s="85"/>
      <c r="K47" s="85"/>
      <c r="L47" s="85"/>
      <c r="M47" s="85">
        <v>1</v>
      </c>
      <c r="N47" s="85"/>
      <c r="O47" s="85">
        <v>0.95</v>
      </c>
      <c r="P47" s="85"/>
      <c r="Q47" s="85"/>
      <c r="R47" s="85"/>
      <c r="S47" s="85">
        <v>0.98</v>
      </c>
      <c r="T47" s="85"/>
      <c r="U47" s="85"/>
      <c r="V47" s="95">
        <f t="shared" si="0"/>
        <v>0.5189236111111111</v>
      </c>
      <c r="W47" s="95"/>
      <c r="X47" s="95"/>
      <c r="Y47" s="95"/>
      <c r="Z47" s="95">
        <f t="shared" si="1"/>
        <v>0.07142857142857142</v>
      </c>
      <c r="AA47" s="95"/>
      <c r="AB47" s="95"/>
      <c r="AC47" s="95"/>
      <c r="AD47" s="95"/>
      <c r="AE47" s="95">
        <f t="shared" si="2"/>
        <v>0.5509750248015872</v>
      </c>
      <c r="AF47" s="95"/>
      <c r="AG47" s="95"/>
      <c r="AH47" s="95"/>
    </row>
    <row r="48" spans="2:34" ht="12" customHeight="1">
      <c r="B48" s="85">
        <v>34</v>
      </c>
      <c r="C48" s="85"/>
      <c r="D48" s="51" t="s">
        <v>216</v>
      </c>
      <c r="E48" s="9" t="s">
        <v>13</v>
      </c>
      <c r="F48" s="94">
        <v>299</v>
      </c>
      <c r="G48" s="94"/>
      <c r="H48" s="94"/>
      <c r="I48" s="85">
        <v>35</v>
      </c>
      <c r="J48" s="85"/>
      <c r="K48" s="85"/>
      <c r="L48" s="85"/>
      <c r="M48" s="85">
        <v>1</v>
      </c>
      <c r="N48" s="85"/>
      <c r="O48" s="85">
        <v>0.95</v>
      </c>
      <c r="P48" s="85"/>
      <c r="Q48" s="85"/>
      <c r="R48" s="85"/>
      <c r="S48" s="85">
        <v>0.98</v>
      </c>
      <c r="T48" s="85"/>
      <c r="U48" s="85"/>
      <c r="V48" s="95">
        <f t="shared" si="0"/>
        <v>0.5087152777777778</v>
      </c>
      <c r="W48" s="95"/>
      <c r="X48" s="95"/>
      <c r="Y48" s="95"/>
      <c r="Z48" s="95">
        <f t="shared" si="1"/>
        <v>0.04285714285714286</v>
      </c>
      <c r="AA48" s="95"/>
      <c r="AB48" s="95"/>
      <c r="AC48" s="95"/>
      <c r="AD48" s="95"/>
      <c r="AE48" s="95">
        <f t="shared" si="2"/>
        <v>0.5143282093253968</v>
      </c>
      <c r="AF48" s="95"/>
      <c r="AG48" s="95"/>
      <c r="AH48" s="95"/>
    </row>
    <row r="49" spans="2:34" ht="12" customHeight="1">
      <c r="B49" s="85">
        <v>35</v>
      </c>
      <c r="C49" s="85"/>
      <c r="D49" s="51" t="s">
        <v>217</v>
      </c>
      <c r="E49" s="9" t="s">
        <v>105</v>
      </c>
      <c r="F49" s="94">
        <v>259</v>
      </c>
      <c r="G49" s="94"/>
      <c r="H49" s="94"/>
      <c r="I49" s="85">
        <v>35</v>
      </c>
      <c r="J49" s="85"/>
      <c r="K49" s="85"/>
      <c r="L49" s="85"/>
      <c r="M49" s="85">
        <v>1</v>
      </c>
      <c r="N49" s="85"/>
      <c r="O49" s="85">
        <v>0.95</v>
      </c>
      <c r="P49" s="85"/>
      <c r="Q49" s="85"/>
      <c r="R49" s="85"/>
      <c r="S49" s="85">
        <v>0.98</v>
      </c>
      <c r="T49" s="85"/>
      <c r="U49" s="85"/>
      <c r="V49" s="95">
        <f t="shared" si="0"/>
        <v>0.4406597222222222</v>
      </c>
      <c r="W49" s="95"/>
      <c r="X49" s="95"/>
      <c r="Y49" s="95"/>
      <c r="Z49" s="95">
        <f t="shared" si="1"/>
        <v>0.014285714285714285</v>
      </c>
      <c r="AA49" s="95"/>
      <c r="AB49" s="95"/>
      <c r="AC49" s="95"/>
      <c r="AD49" s="95"/>
      <c r="AE49" s="95">
        <f t="shared" si="2"/>
        <v>0.4238256299603174</v>
      </c>
      <c r="AF49" s="95"/>
      <c r="AG49" s="95"/>
      <c r="AH49" s="95"/>
    </row>
    <row r="50" spans="2:34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2" customHeight="1"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" customHeight="1">
      <c r="B52" s="90" t="s">
        <v>11</v>
      </c>
      <c r="C52" s="90"/>
      <c r="D52" s="90"/>
      <c r="E52" s="90"/>
      <c r="F52" s="7"/>
      <c r="G52" s="96" t="s">
        <v>60</v>
      </c>
      <c r="H52" s="96"/>
      <c r="I52" s="96"/>
      <c r="J52" s="96"/>
      <c r="K52" s="96"/>
      <c r="L52" s="96"/>
      <c r="M52" s="97">
        <v>588</v>
      </c>
      <c r="N52" s="97"/>
      <c r="O52" s="9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2:34" ht="12" customHeight="1">
      <c r="B53" s="90"/>
      <c r="C53" s="90"/>
      <c r="D53" s="90"/>
      <c r="E53" s="90"/>
      <c r="F53" s="7"/>
      <c r="G53" s="96" t="s">
        <v>59</v>
      </c>
      <c r="H53" s="96"/>
      <c r="I53" s="96"/>
      <c r="J53" s="96"/>
      <c r="K53" s="96"/>
      <c r="L53" s="96"/>
      <c r="M53" s="97"/>
      <c r="N53" s="97"/>
      <c r="O53" s="9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2:34" ht="12" customHeight="1">
      <c r="B54" s="4"/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2:34" ht="12" customHeight="1">
      <c r="B55" s="85" t="s">
        <v>2</v>
      </c>
      <c r="C55" s="85"/>
      <c r="D55" s="3" t="s">
        <v>0</v>
      </c>
      <c r="E55" s="3" t="s">
        <v>1</v>
      </c>
      <c r="F55" s="85" t="s">
        <v>12</v>
      </c>
      <c r="G55" s="85"/>
      <c r="H55" s="85"/>
      <c r="I55" s="85" t="s">
        <v>9</v>
      </c>
      <c r="J55" s="85"/>
      <c r="K55" s="85"/>
      <c r="L55" s="85"/>
      <c r="M55" s="85" t="s">
        <v>4</v>
      </c>
      <c r="N55" s="85"/>
      <c r="O55" s="85" t="s">
        <v>5</v>
      </c>
      <c r="P55" s="85"/>
      <c r="Q55" s="85"/>
      <c r="R55" s="85"/>
      <c r="S55" s="85" t="s">
        <v>6</v>
      </c>
      <c r="T55" s="85"/>
      <c r="U55" s="85"/>
      <c r="V55" s="85" t="s">
        <v>7</v>
      </c>
      <c r="W55" s="85"/>
      <c r="X55" s="85"/>
      <c r="Y55" s="85"/>
      <c r="Z55" s="85" t="s">
        <v>8</v>
      </c>
      <c r="AA55" s="85"/>
      <c r="AB55" s="85"/>
      <c r="AC55" s="85"/>
      <c r="AD55" s="85"/>
      <c r="AE55" s="85" t="s">
        <v>3</v>
      </c>
      <c r="AF55" s="85"/>
      <c r="AG55" s="85"/>
      <c r="AH55" s="85"/>
    </row>
    <row r="56" spans="2:34" ht="12" customHeight="1">
      <c r="B56" s="85"/>
      <c r="C56" s="85"/>
      <c r="D56" s="3"/>
      <c r="E56" s="3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</row>
    <row r="57" spans="2:34" ht="12" customHeight="1">
      <c r="B57" s="85">
        <v>1</v>
      </c>
      <c r="C57" s="85"/>
      <c r="D57" s="46" t="s">
        <v>108</v>
      </c>
      <c r="E57" s="46" t="s">
        <v>69</v>
      </c>
      <c r="F57" s="85">
        <v>582</v>
      </c>
      <c r="G57" s="85">
        <v>582</v>
      </c>
      <c r="H57" s="85">
        <v>582</v>
      </c>
      <c r="I57" s="85">
        <v>18</v>
      </c>
      <c r="J57" s="85"/>
      <c r="K57" s="85"/>
      <c r="L57" s="85"/>
      <c r="M57" s="85">
        <v>0.9</v>
      </c>
      <c r="N57" s="85"/>
      <c r="O57" s="85">
        <v>0.95</v>
      </c>
      <c r="P57" s="85"/>
      <c r="Q57" s="85"/>
      <c r="R57" s="85"/>
      <c r="S57" s="85">
        <v>0.98</v>
      </c>
      <c r="T57" s="85"/>
      <c r="U57" s="85"/>
      <c r="V57" s="95">
        <f>SUM(0.5*(F57/600+F57/588))</f>
        <v>0.9798979591836734</v>
      </c>
      <c r="W57" s="95"/>
      <c r="X57" s="95"/>
      <c r="Y57" s="95"/>
      <c r="Z57" s="95">
        <f>SUM((I57-B57+0.5))/I57</f>
        <v>0.9722222222222222</v>
      </c>
      <c r="AA57" s="95"/>
      <c r="AB57" s="95"/>
      <c r="AC57" s="95"/>
      <c r="AD57" s="95"/>
      <c r="AE57" s="95">
        <f>SUM(((V57*S57)+Z57)*M57*O57)</f>
        <v>1.6523065</v>
      </c>
      <c r="AF57" s="95"/>
      <c r="AG57" s="95"/>
      <c r="AH57" s="95"/>
    </row>
    <row r="58" spans="2:34" ht="12" customHeight="1">
      <c r="B58" s="85">
        <v>2</v>
      </c>
      <c r="C58" s="85"/>
      <c r="D58" s="46" t="s">
        <v>106</v>
      </c>
      <c r="E58" s="46" t="s">
        <v>107</v>
      </c>
      <c r="F58" s="85">
        <v>570</v>
      </c>
      <c r="G58" s="85">
        <v>570</v>
      </c>
      <c r="H58" s="85">
        <v>570</v>
      </c>
      <c r="I58" s="85">
        <v>18</v>
      </c>
      <c r="J58" s="85"/>
      <c r="K58" s="85"/>
      <c r="L58" s="85"/>
      <c r="M58" s="85">
        <v>0.9</v>
      </c>
      <c r="N58" s="85"/>
      <c r="O58" s="85">
        <v>0.95</v>
      </c>
      <c r="P58" s="85"/>
      <c r="Q58" s="85"/>
      <c r="R58" s="85"/>
      <c r="S58" s="85">
        <v>0.98</v>
      </c>
      <c r="T58" s="85"/>
      <c r="U58" s="85"/>
      <c r="V58" s="95">
        <f aca="true" t="shared" si="3" ref="V58:V73">SUM(0.5*(F58/600+F58/588))</f>
        <v>0.9596938775510204</v>
      </c>
      <c r="W58" s="95"/>
      <c r="X58" s="95"/>
      <c r="Y58" s="95"/>
      <c r="Z58" s="95">
        <f aca="true" t="shared" si="4" ref="Z58:Z73">SUM((I58-B58+0.5))/I58</f>
        <v>0.9166666666666666</v>
      </c>
      <c r="AA58" s="95"/>
      <c r="AB58" s="95"/>
      <c r="AC58" s="95"/>
      <c r="AD58" s="95"/>
      <c r="AE58" s="95">
        <f aca="true" t="shared" si="5" ref="AE58:AE73">SUM(((V58*S58)+Z58)*M58*O58)</f>
        <v>1.5878775</v>
      </c>
      <c r="AF58" s="95"/>
      <c r="AG58" s="95"/>
      <c r="AH58" s="95"/>
    </row>
    <row r="59" spans="2:34" ht="12" customHeight="1">
      <c r="B59" s="85">
        <v>3</v>
      </c>
      <c r="C59" s="85"/>
      <c r="D59" s="46" t="s">
        <v>117</v>
      </c>
      <c r="E59" s="46" t="s">
        <v>107</v>
      </c>
      <c r="F59" s="85">
        <v>566</v>
      </c>
      <c r="G59" s="85">
        <v>566</v>
      </c>
      <c r="H59" s="85">
        <v>566</v>
      </c>
      <c r="I59" s="85">
        <v>18</v>
      </c>
      <c r="J59" s="85"/>
      <c r="K59" s="85"/>
      <c r="L59" s="85"/>
      <c r="M59" s="85">
        <v>0.9</v>
      </c>
      <c r="N59" s="85"/>
      <c r="O59" s="85">
        <v>0.95</v>
      </c>
      <c r="P59" s="85"/>
      <c r="Q59" s="85"/>
      <c r="R59" s="85"/>
      <c r="S59" s="85">
        <v>0.98</v>
      </c>
      <c r="T59" s="85"/>
      <c r="U59" s="85"/>
      <c r="V59" s="95">
        <f t="shared" si="3"/>
        <v>0.9529591836734694</v>
      </c>
      <c r="W59" s="95"/>
      <c r="X59" s="95"/>
      <c r="Y59" s="95"/>
      <c r="Z59" s="95">
        <f t="shared" si="4"/>
        <v>0.8611111111111112</v>
      </c>
      <c r="AA59" s="95"/>
      <c r="AB59" s="95"/>
      <c r="AC59" s="95"/>
      <c r="AD59" s="95"/>
      <c r="AE59" s="95">
        <f t="shared" si="5"/>
        <v>1.5347345</v>
      </c>
      <c r="AF59" s="95"/>
      <c r="AG59" s="95"/>
      <c r="AH59" s="95"/>
    </row>
    <row r="60" spans="2:34" ht="12" customHeight="1">
      <c r="B60" s="85">
        <v>4</v>
      </c>
      <c r="C60" s="85"/>
      <c r="D60" s="46" t="s">
        <v>109</v>
      </c>
      <c r="E60" s="46" t="s">
        <v>107</v>
      </c>
      <c r="F60" s="85">
        <v>565</v>
      </c>
      <c r="G60" s="85">
        <v>565</v>
      </c>
      <c r="H60" s="85">
        <v>565</v>
      </c>
      <c r="I60" s="85">
        <v>18</v>
      </c>
      <c r="J60" s="85"/>
      <c r="K60" s="85"/>
      <c r="L60" s="85"/>
      <c r="M60" s="85">
        <v>0.9</v>
      </c>
      <c r="N60" s="85"/>
      <c r="O60" s="85">
        <v>0.95</v>
      </c>
      <c r="P60" s="85"/>
      <c r="Q60" s="85"/>
      <c r="R60" s="85"/>
      <c r="S60" s="85">
        <v>0.98</v>
      </c>
      <c r="T60" s="85"/>
      <c r="U60" s="85"/>
      <c r="V60" s="95">
        <f t="shared" si="3"/>
        <v>0.9512755102040816</v>
      </c>
      <c r="W60" s="95"/>
      <c r="X60" s="95"/>
      <c r="Y60" s="95"/>
      <c r="Z60" s="95">
        <f t="shared" si="4"/>
        <v>0.8055555555555556</v>
      </c>
      <c r="AA60" s="95"/>
      <c r="AB60" s="95"/>
      <c r="AC60" s="95"/>
      <c r="AD60" s="95"/>
      <c r="AE60" s="95">
        <f t="shared" si="5"/>
        <v>1.48582375</v>
      </c>
      <c r="AF60" s="95"/>
      <c r="AG60" s="95"/>
      <c r="AH60" s="95"/>
    </row>
    <row r="61" spans="2:34" ht="12" customHeight="1">
      <c r="B61" s="85">
        <v>5</v>
      </c>
      <c r="C61" s="85"/>
      <c r="D61" s="46" t="s">
        <v>110</v>
      </c>
      <c r="E61" s="46" t="s">
        <v>69</v>
      </c>
      <c r="F61" s="85">
        <v>564</v>
      </c>
      <c r="G61" s="85">
        <v>564</v>
      </c>
      <c r="H61" s="85">
        <v>564</v>
      </c>
      <c r="I61" s="85">
        <v>18</v>
      </c>
      <c r="J61" s="85"/>
      <c r="K61" s="85"/>
      <c r="L61" s="85"/>
      <c r="M61" s="85">
        <v>0.9</v>
      </c>
      <c r="N61" s="85"/>
      <c r="O61" s="85">
        <v>0.95</v>
      </c>
      <c r="P61" s="85"/>
      <c r="Q61" s="85"/>
      <c r="R61" s="85"/>
      <c r="S61" s="85">
        <v>0.98</v>
      </c>
      <c r="T61" s="85"/>
      <c r="U61" s="85"/>
      <c r="V61" s="95">
        <f t="shared" si="3"/>
        <v>0.9495918367346938</v>
      </c>
      <c r="W61" s="95"/>
      <c r="X61" s="95"/>
      <c r="Y61" s="95"/>
      <c r="Z61" s="95">
        <f t="shared" si="4"/>
        <v>0.75</v>
      </c>
      <c r="AA61" s="95"/>
      <c r="AB61" s="95"/>
      <c r="AC61" s="95"/>
      <c r="AD61" s="95"/>
      <c r="AE61" s="95">
        <f t="shared" si="5"/>
        <v>1.436913</v>
      </c>
      <c r="AF61" s="95"/>
      <c r="AG61" s="95"/>
      <c r="AH61" s="95"/>
    </row>
    <row r="62" spans="2:34" ht="12" customHeight="1">
      <c r="B62" s="85">
        <v>5</v>
      </c>
      <c r="C62" s="85"/>
      <c r="D62" s="46" t="s">
        <v>227</v>
      </c>
      <c r="E62" s="46" t="s">
        <v>114</v>
      </c>
      <c r="F62" s="85">
        <v>564</v>
      </c>
      <c r="G62" s="85">
        <v>464</v>
      </c>
      <c r="H62" s="85">
        <v>464</v>
      </c>
      <c r="I62" s="85">
        <v>18</v>
      </c>
      <c r="J62" s="85"/>
      <c r="K62" s="85"/>
      <c r="L62" s="85"/>
      <c r="M62" s="85">
        <v>0.9</v>
      </c>
      <c r="N62" s="85"/>
      <c r="O62" s="85">
        <v>0.95</v>
      </c>
      <c r="P62" s="85"/>
      <c r="Q62" s="85"/>
      <c r="R62" s="85"/>
      <c r="S62" s="85">
        <v>0.98</v>
      </c>
      <c r="T62" s="85"/>
      <c r="U62" s="85"/>
      <c r="V62" s="95">
        <f>SUM(0.5*(F62/600+F62/588))</f>
        <v>0.9495918367346938</v>
      </c>
      <c r="W62" s="95"/>
      <c r="X62" s="95"/>
      <c r="Y62" s="95"/>
      <c r="Z62" s="95">
        <f t="shared" si="4"/>
        <v>0.75</v>
      </c>
      <c r="AA62" s="95"/>
      <c r="AB62" s="95"/>
      <c r="AC62" s="95"/>
      <c r="AD62" s="95"/>
      <c r="AE62" s="95">
        <f t="shared" si="5"/>
        <v>1.436913</v>
      </c>
      <c r="AF62" s="95"/>
      <c r="AG62" s="95"/>
      <c r="AH62" s="95"/>
    </row>
    <row r="63" spans="2:34" ht="12" customHeight="1">
      <c r="B63" s="85">
        <v>5</v>
      </c>
      <c r="C63" s="85"/>
      <c r="D63" s="46" t="s">
        <v>219</v>
      </c>
      <c r="E63" s="46" t="s">
        <v>112</v>
      </c>
      <c r="F63" s="85">
        <v>564</v>
      </c>
      <c r="G63" s="85">
        <v>564</v>
      </c>
      <c r="H63" s="85">
        <v>564</v>
      </c>
      <c r="I63" s="85">
        <v>18</v>
      </c>
      <c r="J63" s="85"/>
      <c r="K63" s="85"/>
      <c r="L63" s="85"/>
      <c r="M63" s="85">
        <v>0.9</v>
      </c>
      <c r="N63" s="85"/>
      <c r="O63" s="85">
        <v>0.95</v>
      </c>
      <c r="P63" s="85"/>
      <c r="Q63" s="85"/>
      <c r="R63" s="85"/>
      <c r="S63" s="85">
        <v>0.98</v>
      </c>
      <c r="T63" s="85"/>
      <c r="U63" s="85"/>
      <c r="V63" s="95">
        <f t="shared" si="3"/>
        <v>0.9495918367346938</v>
      </c>
      <c r="W63" s="95"/>
      <c r="X63" s="95"/>
      <c r="Y63" s="95"/>
      <c r="Z63" s="95">
        <f t="shared" si="4"/>
        <v>0.75</v>
      </c>
      <c r="AA63" s="95"/>
      <c r="AB63" s="95"/>
      <c r="AC63" s="95"/>
      <c r="AD63" s="95"/>
      <c r="AE63" s="95">
        <f t="shared" si="5"/>
        <v>1.436913</v>
      </c>
      <c r="AF63" s="95"/>
      <c r="AG63" s="95"/>
      <c r="AH63" s="95"/>
    </row>
    <row r="64" spans="2:34" ht="12" customHeight="1">
      <c r="B64" s="85">
        <v>8</v>
      </c>
      <c r="C64" s="85"/>
      <c r="D64" s="46" t="s">
        <v>220</v>
      </c>
      <c r="E64" s="46" t="s">
        <v>101</v>
      </c>
      <c r="F64" s="85">
        <v>557</v>
      </c>
      <c r="G64" s="85">
        <v>557</v>
      </c>
      <c r="H64" s="85">
        <v>557</v>
      </c>
      <c r="I64" s="85">
        <v>18</v>
      </c>
      <c r="J64" s="85"/>
      <c r="K64" s="85"/>
      <c r="L64" s="85"/>
      <c r="M64" s="85">
        <v>0.9</v>
      </c>
      <c r="N64" s="85"/>
      <c r="O64" s="85">
        <v>0.95</v>
      </c>
      <c r="P64" s="85"/>
      <c r="Q64" s="85"/>
      <c r="R64" s="85"/>
      <c r="S64" s="85">
        <v>0.98</v>
      </c>
      <c r="T64" s="85"/>
      <c r="U64" s="85"/>
      <c r="V64" s="95">
        <f t="shared" si="3"/>
        <v>0.9378061224489795</v>
      </c>
      <c r="W64" s="95"/>
      <c r="X64" s="95"/>
      <c r="Y64" s="95"/>
      <c r="Z64" s="95">
        <f t="shared" si="4"/>
        <v>0.5833333333333334</v>
      </c>
      <c r="AA64" s="95"/>
      <c r="AB64" s="95"/>
      <c r="AC64" s="95"/>
      <c r="AD64" s="95"/>
      <c r="AE64" s="95">
        <f t="shared" si="5"/>
        <v>1.2845377500000001</v>
      </c>
      <c r="AF64" s="95"/>
      <c r="AG64" s="95"/>
      <c r="AH64" s="95"/>
    </row>
    <row r="65" spans="2:34" ht="12" customHeight="1">
      <c r="B65" s="85">
        <v>9</v>
      </c>
      <c r="C65" s="85"/>
      <c r="D65" s="46" t="s">
        <v>120</v>
      </c>
      <c r="E65" s="46" t="s">
        <v>114</v>
      </c>
      <c r="F65" s="85">
        <v>552</v>
      </c>
      <c r="G65" s="85">
        <v>552</v>
      </c>
      <c r="H65" s="85">
        <v>552</v>
      </c>
      <c r="I65" s="85">
        <v>18</v>
      </c>
      <c r="J65" s="85"/>
      <c r="K65" s="85"/>
      <c r="L65" s="85"/>
      <c r="M65" s="85">
        <v>0.9</v>
      </c>
      <c r="N65" s="85"/>
      <c r="O65" s="85">
        <v>0.95</v>
      </c>
      <c r="P65" s="85"/>
      <c r="Q65" s="85"/>
      <c r="R65" s="85"/>
      <c r="S65" s="85">
        <v>0.98</v>
      </c>
      <c r="T65" s="85"/>
      <c r="U65" s="85"/>
      <c r="V65" s="95">
        <f t="shared" si="3"/>
        <v>0.9293877551020409</v>
      </c>
      <c r="W65" s="95"/>
      <c r="X65" s="95"/>
      <c r="Y65" s="95"/>
      <c r="Z65" s="95">
        <f t="shared" si="4"/>
        <v>0.5277777777777778</v>
      </c>
      <c r="AA65" s="95"/>
      <c r="AB65" s="95"/>
      <c r="AC65" s="95"/>
      <c r="AD65" s="95"/>
      <c r="AE65" s="95">
        <f t="shared" si="5"/>
        <v>1.229984</v>
      </c>
      <c r="AF65" s="95"/>
      <c r="AG65" s="95"/>
      <c r="AH65" s="95"/>
    </row>
    <row r="66" spans="2:34" ht="12" customHeight="1">
      <c r="B66" s="85">
        <v>10</v>
      </c>
      <c r="C66" s="85"/>
      <c r="D66" s="46" t="s">
        <v>118</v>
      </c>
      <c r="E66" s="46" t="s">
        <v>101</v>
      </c>
      <c r="F66" s="85">
        <v>551</v>
      </c>
      <c r="G66" s="85">
        <v>551</v>
      </c>
      <c r="H66" s="85">
        <v>551</v>
      </c>
      <c r="I66" s="85">
        <v>18</v>
      </c>
      <c r="J66" s="85"/>
      <c r="K66" s="85"/>
      <c r="L66" s="85"/>
      <c r="M66" s="85">
        <v>0.9</v>
      </c>
      <c r="N66" s="85"/>
      <c r="O66" s="85">
        <v>0.95</v>
      </c>
      <c r="P66" s="85"/>
      <c r="Q66" s="85"/>
      <c r="R66" s="85"/>
      <c r="S66" s="85">
        <v>0.98</v>
      </c>
      <c r="T66" s="85"/>
      <c r="U66" s="85"/>
      <c r="V66" s="95">
        <f t="shared" si="3"/>
        <v>0.927704081632653</v>
      </c>
      <c r="W66" s="95"/>
      <c r="X66" s="95"/>
      <c r="Y66" s="95"/>
      <c r="Z66" s="95">
        <f t="shared" si="4"/>
        <v>0.4722222222222222</v>
      </c>
      <c r="AA66" s="95"/>
      <c r="AB66" s="95"/>
      <c r="AC66" s="95"/>
      <c r="AD66" s="95"/>
      <c r="AE66" s="95">
        <f t="shared" si="5"/>
        <v>1.18107325</v>
      </c>
      <c r="AF66" s="95"/>
      <c r="AG66" s="95"/>
      <c r="AH66" s="95"/>
    </row>
    <row r="67" spans="2:34" ht="12" customHeight="1">
      <c r="B67" s="85">
        <v>11</v>
      </c>
      <c r="C67" s="85"/>
      <c r="D67" s="46" t="s">
        <v>116</v>
      </c>
      <c r="E67" s="46" t="s">
        <v>69</v>
      </c>
      <c r="F67" s="85">
        <v>542</v>
      </c>
      <c r="G67" s="85">
        <v>542</v>
      </c>
      <c r="H67" s="85">
        <v>542</v>
      </c>
      <c r="I67" s="85">
        <v>18</v>
      </c>
      <c r="J67" s="85"/>
      <c r="K67" s="85"/>
      <c r="L67" s="85"/>
      <c r="M67" s="85">
        <v>0.9</v>
      </c>
      <c r="N67" s="85"/>
      <c r="O67" s="85">
        <v>0.95</v>
      </c>
      <c r="P67" s="85"/>
      <c r="Q67" s="85"/>
      <c r="R67" s="85"/>
      <c r="S67" s="85">
        <v>0.98</v>
      </c>
      <c r="T67" s="85"/>
      <c r="U67" s="85"/>
      <c r="V67" s="95">
        <f t="shared" si="3"/>
        <v>0.9125510204081633</v>
      </c>
      <c r="W67" s="95"/>
      <c r="X67" s="95"/>
      <c r="Y67" s="95"/>
      <c r="Z67" s="95">
        <f t="shared" si="4"/>
        <v>0.4166666666666667</v>
      </c>
      <c r="AA67" s="95"/>
      <c r="AB67" s="95"/>
      <c r="AC67" s="95"/>
      <c r="AD67" s="95"/>
      <c r="AE67" s="95">
        <f t="shared" si="5"/>
        <v>1.1208764999999998</v>
      </c>
      <c r="AF67" s="95"/>
      <c r="AG67" s="95"/>
      <c r="AH67" s="95"/>
    </row>
    <row r="68" spans="2:34" ht="12" customHeight="1">
      <c r="B68" s="85">
        <v>12</v>
      </c>
      <c r="C68" s="85"/>
      <c r="D68" s="46" t="s">
        <v>221</v>
      </c>
      <c r="E68" s="46" t="s">
        <v>89</v>
      </c>
      <c r="F68" s="85">
        <v>540</v>
      </c>
      <c r="G68" s="85">
        <v>540</v>
      </c>
      <c r="H68" s="85">
        <v>540</v>
      </c>
      <c r="I68" s="85">
        <v>18</v>
      </c>
      <c r="J68" s="85"/>
      <c r="K68" s="85"/>
      <c r="L68" s="85"/>
      <c r="M68" s="85">
        <v>0.9</v>
      </c>
      <c r="N68" s="85"/>
      <c r="O68" s="85">
        <v>0.95</v>
      </c>
      <c r="P68" s="85"/>
      <c r="Q68" s="85"/>
      <c r="R68" s="85"/>
      <c r="S68" s="85">
        <v>0.98</v>
      </c>
      <c r="T68" s="85"/>
      <c r="U68" s="85"/>
      <c r="V68" s="95">
        <f t="shared" si="3"/>
        <v>0.9091836734693878</v>
      </c>
      <c r="W68" s="95"/>
      <c r="X68" s="95"/>
      <c r="Y68" s="95"/>
      <c r="Z68" s="95">
        <f t="shared" si="4"/>
        <v>0.3611111111111111</v>
      </c>
      <c r="AA68" s="95"/>
      <c r="AB68" s="95"/>
      <c r="AC68" s="95"/>
      <c r="AD68" s="95"/>
      <c r="AE68" s="95">
        <f t="shared" si="5"/>
        <v>1.070555</v>
      </c>
      <c r="AF68" s="95"/>
      <c r="AG68" s="95"/>
      <c r="AH68" s="95"/>
    </row>
    <row r="69" spans="2:34" ht="12" customHeight="1">
      <c r="B69" s="85">
        <v>13</v>
      </c>
      <c r="C69" s="85"/>
      <c r="D69" s="46" t="s">
        <v>222</v>
      </c>
      <c r="E69" s="46" t="s">
        <v>69</v>
      </c>
      <c r="F69" s="85">
        <v>536</v>
      </c>
      <c r="G69" s="85">
        <v>536</v>
      </c>
      <c r="H69" s="85">
        <v>536</v>
      </c>
      <c r="I69" s="85">
        <v>18</v>
      </c>
      <c r="J69" s="85"/>
      <c r="K69" s="85"/>
      <c r="L69" s="85"/>
      <c r="M69" s="85">
        <v>0.9</v>
      </c>
      <c r="N69" s="85"/>
      <c r="O69" s="85">
        <v>0.95</v>
      </c>
      <c r="P69" s="85"/>
      <c r="Q69" s="85"/>
      <c r="R69" s="85"/>
      <c r="S69" s="85">
        <v>0.98</v>
      </c>
      <c r="T69" s="85"/>
      <c r="U69" s="85"/>
      <c r="V69" s="95">
        <f t="shared" si="3"/>
        <v>0.9024489795918367</v>
      </c>
      <c r="W69" s="95"/>
      <c r="X69" s="95"/>
      <c r="Y69" s="95"/>
      <c r="Z69" s="95">
        <f t="shared" si="4"/>
        <v>0.3055555555555556</v>
      </c>
      <c r="AA69" s="95"/>
      <c r="AB69" s="95"/>
      <c r="AC69" s="95"/>
      <c r="AD69" s="95"/>
      <c r="AE69" s="95">
        <f t="shared" si="5"/>
        <v>1.017412</v>
      </c>
      <c r="AF69" s="95"/>
      <c r="AG69" s="95"/>
      <c r="AH69" s="95"/>
    </row>
    <row r="70" spans="2:34" ht="12" customHeight="1">
      <c r="B70" s="85">
        <v>14</v>
      </c>
      <c r="C70" s="85"/>
      <c r="D70" s="46" t="s">
        <v>223</v>
      </c>
      <c r="E70" s="46" t="s">
        <v>89</v>
      </c>
      <c r="F70" s="85">
        <v>529</v>
      </c>
      <c r="G70" s="85">
        <v>529</v>
      </c>
      <c r="H70" s="85">
        <v>529</v>
      </c>
      <c r="I70" s="85">
        <v>18</v>
      </c>
      <c r="J70" s="85"/>
      <c r="K70" s="85"/>
      <c r="L70" s="85"/>
      <c r="M70" s="85">
        <v>0.9</v>
      </c>
      <c r="N70" s="85"/>
      <c r="O70" s="85">
        <v>0.95</v>
      </c>
      <c r="P70" s="85"/>
      <c r="Q70" s="85"/>
      <c r="R70" s="85"/>
      <c r="S70" s="85">
        <v>0.98</v>
      </c>
      <c r="T70" s="85"/>
      <c r="U70" s="85"/>
      <c r="V70" s="95">
        <f t="shared" si="3"/>
        <v>0.8906632653061225</v>
      </c>
      <c r="W70" s="95"/>
      <c r="X70" s="95"/>
      <c r="Y70" s="95"/>
      <c r="Z70" s="95">
        <f t="shared" si="4"/>
        <v>0.25</v>
      </c>
      <c r="AA70" s="95"/>
      <c r="AB70" s="95"/>
      <c r="AC70" s="95"/>
      <c r="AD70" s="95"/>
      <c r="AE70" s="95">
        <f t="shared" si="5"/>
        <v>0.9600367500000001</v>
      </c>
      <c r="AF70" s="95"/>
      <c r="AG70" s="95"/>
      <c r="AH70" s="95"/>
    </row>
    <row r="71" spans="2:34" ht="12" customHeight="1">
      <c r="B71" s="85">
        <v>15</v>
      </c>
      <c r="C71" s="85"/>
      <c r="D71" s="46" t="s">
        <v>224</v>
      </c>
      <c r="E71" s="46" t="s">
        <v>112</v>
      </c>
      <c r="F71" s="85">
        <v>524</v>
      </c>
      <c r="G71" s="85">
        <v>524</v>
      </c>
      <c r="H71" s="85">
        <v>524</v>
      </c>
      <c r="I71" s="85">
        <v>18</v>
      </c>
      <c r="J71" s="85"/>
      <c r="K71" s="85"/>
      <c r="L71" s="85"/>
      <c r="M71" s="85">
        <v>0.9</v>
      </c>
      <c r="N71" s="85"/>
      <c r="O71" s="85">
        <v>0.95</v>
      </c>
      <c r="P71" s="85"/>
      <c r="Q71" s="85"/>
      <c r="R71" s="85"/>
      <c r="S71" s="85">
        <v>0.98</v>
      </c>
      <c r="T71" s="85"/>
      <c r="U71" s="85"/>
      <c r="V71" s="95">
        <f t="shared" si="3"/>
        <v>0.8822448979591837</v>
      </c>
      <c r="W71" s="95"/>
      <c r="X71" s="95"/>
      <c r="Y71" s="95"/>
      <c r="Z71" s="95">
        <f t="shared" si="4"/>
        <v>0.19444444444444445</v>
      </c>
      <c r="AA71" s="95"/>
      <c r="AB71" s="95"/>
      <c r="AC71" s="95"/>
      <c r="AD71" s="95"/>
      <c r="AE71" s="95">
        <f t="shared" si="5"/>
        <v>0.9054829999999999</v>
      </c>
      <c r="AF71" s="95"/>
      <c r="AG71" s="95"/>
      <c r="AH71" s="95"/>
    </row>
    <row r="72" spans="2:34" ht="12" customHeight="1">
      <c r="B72" s="85">
        <v>16</v>
      </c>
      <c r="C72" s="85"/>
      <c r="D72" s="46" t="s">
        <v>225</v>
      </c>
      <c r="E72" s="46" t="s">
        <v>101</v>
      </c>
      <c r="F72" s="85">
        <v>505</v>
      </c>
      <c r="G72" s="85">
        <v>505</v>
      </c>
      <c r="H72" s="85">
        <v>505</v>
      </c>
      <c r="I72" s="85">
        <v>18</v>
      </c>
      <c r="J72" s="85"/>
      <c r="K72" s="85"/>
      <c r="L72" s="85"/>
      <c r="M72" s="85">
        <v>0.9</v>
      </c>
      <c r="N72" s="85"/>
      <c r="O72" s="85">
        <v>0.95</v>
      </c>
      <c r="P72" s="85"/>
      <c r="Q72" s="85"/>
      <c r="R72" s="85"/>
      <c r="S72" s="85">
        <v>0.98</v>
      </c>
      <c r="T72" s="85"/>
      <c r="U72" s="85"/>
      <c r="V72" s="95">
        <f t="shared" si="3"/>
        <v>0.8502551020408163</v>
      </c>
      <c r="W72" s="95"/>
      <c r="X72" s="95"/>
      <c r="Y72" s="95"/>
      <c r="Z72" s="95">
        <f t="shared" si="4"/>
        <v>0.1388888888888889</v>
      </c>
      <c r="AA72" s="95"/>
      <c r="AB72" s="95"/>
      <c r="AC72" s="95"/>
      <c r="AD72" s="95"/>
      <c r="AE72" s="95">
        <f t="shared" si="5"/>
        <v>0.8311787500000001</v>
      </c>
      <c r="AF72" s="95"/>
      <c r="AG72" s="95"/>
      <c r="AH72" s="95"/>
    </row>
    <row r="73" spans="2:34" ht="12" customHeight="1">
      <c r="B73" s="85">
        <v>17</v>
      </c>
      <c r="C73" s="85"/>
      <c r="D73" s="46" t="s">
        <v>226</v>
      </c>
      <c r="E73" s="46" t="s">
        <v>112</v>
      </c>
      <c r="F73" s="85">
        <v>497</v>
      </c>
      <c r="G73" s="85">
        <v>497</v>
      </c>
      <c r="H73" s="85">
        <v>497</v>
      </c>
      <c r="I73" s="85">
        <v>18</v>
      </c>
      <c r="J73" s="85"/>
      <c r="K73" s="85"/>
      <c r="L73" s="85"/>
      <c r="M73" s="85">
        <v>0.9</v>
      </c>
      <c r="N73" s="85"/>
      <c r="O73" s="85">
        <v>0.95</v>
      </c>
      <c r="P73" s="85"/>
      <c r="Q73" s="85"/>
      <c r="R73" s="85"/>
      <c r="S73" s="85">
        <v>0.98</v>
      </c>
      <c r="T73" s="85"/>
      <c r="U73" s="85"/>
      <c r="V73" s="95">
        <f t="shared" si="3"/>
        <v>0.8367857142857142</v>
      </c>
      <c r="W73" s="95"/>
      <c r="X73" s="95"/>
      <c r="Y73" s="95"/>
      <c r="Z73" s="95">
        <f t="shared" si="4"/>
        <v>0.08333333333333333</v>
      </c>
      <c r="AA73" s="95"/>
      <c r="AB73" s="95"/>
      <c r="AC73" s="95"/>
      <c r="AD73" s="95"/>
      <c r="AE73" s="95">
        <f t="shared" si="5"/>
        <v>0.77239275</v>
      </c>
      <c r="AF73" s="95"/>
      <c r="AG73" s="95"/>
      <c r="AH73" s="95"/>
    </row>
    <row r="74" spans="2:34" ht="12" customHeight="1">
      <c r="B74" s="85">
        <v>18</v>
      </c>
      <c r="C74" s="85"/>
      <c r="D74" s="46" t="s">
        <v>228</v>
      </c>
      <c r="E74" s="46" t="s">
        <v>101</v>
      </c>
      <c r="F74" s="85">
        <v>220</v>
      </c>
      <c r="G74" s="85">
        <v>220</v>
      </c>
      <c r="H74" s="85">
        <v>220</v>
      </c>
      <c r="I74" s="85">
        <v>18</v>
      </c>
      <c r="J74" s="85"/>
      <c r="K74" s="85"/>
      <c r="L74" s="85"/>
      <c r="M74" s="85">
        <v>0.9</v>
      </c>
      <c r="N74" s="85"/>
      <c r="O74" s="85">
        <v>0.95</v>
      </c>
      <c r="P74" s="85"/>
      <c r="Q74" s="85"/>
      <c r="R74" s="85"/>
      <c r="S74" s="85">
        <v>0.98</v>
      </c>
      <c r="T74" s="85"/>
      <c r="U74" s="85"/>
      <c r="V74" s="95">
        <f>SUM(0.5*(F74/600+F74/588))</f>
        <v>0.3704081632653061</v>
      </c>
      <c r="W74" s="95"/>
      <c r="X74" s="95"/>
      <c r="Y74" s="95"/>
      <c r="Z74" s="95">
        <f>SUM((I74-B74+0.5))/I74</f>
        <v>0.027777777777777776</v>
      </c>
      <c r="AA74" s="95"/>
      <c r="AB74" s="95"/>
      <c r="AC74" s="95"/>
      <c r="AD74" s="95"/>
      <c r="AE74" s="95">
        <f>SUM(((V74*S74)+Z74)*M74*O74)</f>
        <v>0.334115</v>
      </c>
      <c r="AF74" s="95"/>
      <c r="AG74" s="95"/>
      <c r="AH74" s="95"/>
    </row>
    <row r="75" spans="2:34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12" customHeight="1">
      <c r="B77" s="90" t="s">
        <v>41</v>
      </c>
      <c r="C77" s="90"/>
      <c r="D77" s="90"/>
      <c r="E77" s="90"/>
      <c r="F77" s="7"/>
      <c r="G77" s="96" t="s">
        <v>60</v>
      </c>
      <c r="H77" s="96"/>
      <c r="I77" s="96"/>
      <c r="J77" s="96"/>
      <c r="K77" s="96"/>
      <c r="L77" s="96"/>
      <c r="M77" s="97">
        <v>551</v>
      </c>
      <c r="N77" s="97"/>
      <c r="O77" s="9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2:34" ht="12" customHeight="1">
      <c r="B78" s="90"/>
      <c r="C78" s="90"/>
      <c r="D78" s="90"/>
      <c r="E78" s="90"/>
      <c r="F78" s="7"/>
      <c r="G78" s="96" t="s">
        <v>59</v>
      </c>
      <c r="H78" s="96"/>
      <c r="I78" s="96"/>
      <c r="J78" s="96"/>
      <c r="K78" s="96"/>
      <c r="L78" s="96"/>
      <c r="M78" s="97"/>
      <c r="N78" s="97"/>
      <c r="O78" s="9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2:34" ht="12" customHeight="1">
      <c r="B79" s="4"/>
      <c r="C79" s="4"/>
      <c r="D79" s="4"/>
      <c r="E79" s="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2:34" ht="12" customHeight="1">
      <c r="B80" s="85" t="s">
        <v>2</v>
      </c>
      <c r="C80" s="85"/>
      <c r="D80" s="3" t="s">
        <v>0</v>
      </c>
      <c r="E80" s="3" t="s">
        <v>1</v>
      </c>
      <c r="F80" s="85" t="s">
        <v>12</v>
      </c>
      <c r="G80" s="85"/>
      <c r="H80" s="85"/>
      <c r="I80" s="85" t="s">
        <v>9</v>
      </c>
      <c r="J80" s="85"/>
      <c r="K80" s="85"/>
      <c r="L80" s="85"/>
      <c r="M80" s="85" t="s">
        <v>4</v>
      </c>
      <c r="N80" s="85"/>
      <c r="O80" s="85" t="s">
        <v>5</v>
      </c>
      <c r="P80" s="85"/>
      <c r="Q80" s="85"/>
      <c r="R80" s="85"/>
      <c r="S80" s="85" t="s">
        <v>6</v>
      </c>
      <c r="T80" s="85"/>
      <c r="U80" s="85"/>
      <c r="V80" s="85" t="s">
        <v>15</v>
      </c>
      <c r="W80" s="85"/>
      <c r="X80" s="85"/>
      <c r="Y80" s="85"/>
      <c r="Z80" s="85" t="s">
        <v>8</v>
      </c>
      <c r="AA80" s="85"/>
      <c r="AB80" s="85"/>
      <c r="AC80" s="85"/>
      <c r="AD80" s="85"/>
      <c r="AE80" s="85" t="s">
        <v>3</v>
      </c>
      <c r="AF80" s="85"/>
      <c r="AG80" s="85"/>
      <c r="AH80" s="85"/>
    </row>
    <row r="81" spans="2:34" ht="12" customHeight="1">
      <c r="B81" s="85"/>
      <c r="C81" s="85"/>
      <c r="D81" s="3"/>
      <c r="E81" s="3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</row>
    <row r="82" spans="2:34" ht="12" customHeight="1">
      <c r="B82" s="85">
        <v>1</v>
      </c>
      <c r="C82" s="85"/>
      <c r="D82" s="46" t="s">
        <v>121</v>
      </c>
      <c r="E82" s="46" t="s">
        <v>89</v>
      </c>
      <c r="F82" s="85">
        <v>528</v>
      </c>
      <c r="G82" s="85">
        <v>528</v>
      </c>
      <c r="H82" s="85">
        <v>528</v>
      </c>
      <c r="I82" s="85">
        <v>8</v>
      </c>
      <c r="J82" s="85"/>
      <c r="K82" s="85"/>
      <c r="L82" s="85"/>
      <c r="M82" s="85">
        <v>1</v>
      </c>
      <c r="N82" s="85"/>
      <c r="O82" s="85">
        <v>0.95</v>
      </c>
      <c r="P82" s="85"/>
      <c r="Q82" s="85"/>
      <c r="R82" s="85"/>
      <c r="S82" s="85">
        <v>0.98</v>
      </c>
      <c r="T82" s="85"/>
      <c r="U82" s="85"/>
      <c r="V82" s="95">
        <f>SUM(0.5*(F82/600+F82/551))</f>
        <v>0.9191288566243194</v>
      </c>
      <c r="W82" s="95"/>
      <c r="X82" s="95"/>
      <c r="Y82" s="95"/>
      <c r="Z82" s="95">
        <f>SUM((I82-B82+0.5))/I82</f>
        <v>0.9375</v>
      </c>
      <c r="AA82" s="95"/>
      <c r="AB82" s="95"/>
      <c r="AC82" s="95"/>
      <c r="AD82" s="95"/>
      <c r="AE82" s="95">
        <f>SUM(((V82*S82)+Z82)*M82*O82)</f>
        <v>1.7463339655172414</v>
      </c>
      <c r="AF82" s="95"/>
      <c r="AG82" s="95"/>
      <c r="AH82" s="95"/>
    </row>
    <row r="83" spans="2:34" ht="12" customHeight="1">
      <c r="B83" s="85">
        <v>2</v>
      </c>
      <c r="C83" s="85"/>
      <c r="D83" s="46" t="s">
        <v>123</v>
      </c>
      <c r="E83" s="46" t="s">
        <v>14</v>
      </c>
      <c r="F83" s="85">
        <v>494</v>
      </c>
      <c r="G83" s="85">
        <v>494</v>
      </c>
      <c r="H83" s="85">
        <v>494</v>
      </c>
      <c r="I83" s="85">
        <v>8</v>
      </c>
      <c r="J83" s="85"/>
      <c r="K83" s="85"/>
      <c r="L83" s="85"/>
      <c r="M83" s="85">
        <v>1</v>
      </c>
      <c r="N83" s="85"/>
      <c r="O83" s="85">
        <v>0.95</v>
      </c>
      <c r="P83" s="85"/>
      <c r="Q83" s="85"/>
      <c r="R83" s="85"/>
      <c r="S83" s="85">
        <v>0.98</v>
      </c>
      <c r="T83" s="85"/>
      <c r="U83" s="85"/>
      <c r="V83" s="95">
        <f aca="true" t="shared" si="6" ref="V83:V89">SUM(0.5*(F83/600+F83/551))</f>
        <v>0.8599425287356322</v>
      </c>
      <c r="W83" s="95"/>
      <c r="X83" s="95"/>
      <c r="Y83" s="95"/>
      <c r="Z83" s="95">
        <f aca="true" t="shared" si="7" ref="Z83:Z89">SUM((I83-B83+0.5))/I83</f>
        <v>0.8125</v>
      </c>
      <c r="AA83" s="95"/>
      <c r="AB83" s="95"/>
      <c r="AC83" s="95"/>
      <c r="AD83" s="95"/>
      <c r="AE83" s="95">
        <f aca="true" t="shared" si="8" ref="AE83:AE89">SUM(((V83*S83)+Z83)*M83*O83)</f>
        <v>1.5724814942528733</v>
      </c>
      <c r="AF83" s="95"/>
      <c r="AG83" s="95"/>
      <c r="AH83" s="95"/>
    </row>
    <row r="84" spans="2:34" ht="12" customHeight="1">
      <c r="B84" s="85">
        <v>3</v>
      </c>
      <c r="C84" s="85"/>
      <c r="D84" s="46" t="s">
        <v>122</v>
      </c>
      <c r="E84" s="46" t="s">
        <v>14</v>
      </c>
      <c r="F84" s="85">
        <v>492</v>
      </c>
      <c r="G84" s="85">
        <v>492</v>
      </c>
      <c r="H84" s="85">
        <v>492</v>
      </c>
      <c r="I84" s="85">
        <v>8</v>
      </c>
      <c r="J84" s="85"/>
      <c r="K84" s="85"/>
      <c r="L84" s="85"/>
      <c r="M84" s="85">
        <v>1</v>
      </c>
      <c r="N84" s="85"/>
      <c r="O84" s="85">
        <v>0.95</v>
      </c>
      <c r="P84" s="85"/>
      <c r="Q84" s="85"/>
      <c r="R84" s="85"/>
      <c r="S84" s="85">
        <v>0.98</v>
      </c>
      <c r="T84" s="85"/>
      <c r="U84" s="85"/>
      <c r="V84" s="95">
        <f t="shared" si="6"/>
        <v>0.8564609800362977</v>
      </c>
      <c r="W84" s="95"/>
      <c r="X84" s="95"/>
      <c r="Y84" s="95"/>
      <c r="Z84" s="95">
        <f t="shared" si="7"/>
        <v>0.6875</v>
      </c>
      <c r="AA84" s="95"/>
      <c r="AB84" s="95"/>
      <c r="AC84" s="95"/>
      <c r="AD84" s="95"/>
      <c r="AE84" s="95">
        <f t="shared" si="8"/>
        <v>1.450490172413793</v>
      </c>
      <c r="AF84" s="95"/>
      <c r="AG84" s="95"/>
      <c r="AH84" s="95"/>
    </row>
    <row r="85" spans="2:34" ht="12" customHeight="1">
      <c r="B85" s="85">
        <v>4</v>
      </c>
      <c r="C85" s="85"/>
      <c r="D85" s="46" t="s">
        <v>124</v>
      </c>
      <c r="E85" s="46" t="s">
        <v>101</v>
      </c>
      <c r="F85" s="85">
        <v>456</v>
      </c>
      <c r="G85" s="85">
        <v>456</v>
      </c>
      <c r="H85" s="85">
        <v>456</v>
      </c>
      <c r="I85" s="85">
        <v>8</v>
      </c>
      <c r="J85" s="85"/>
      <c r="K85" s="85"/>
      <c r="L85" s="85"/>
      <c r="M85" s="85">
        <v>1</v>
      </c>
      <c r="N85" s="85"/>
      <c r="O85" s="85">
        <v>0.95</v>
      </c>
      <c r="P85" s="85"/>
      <c r="Q85" s="85"/>
      <c r="R85" s="85"/>
      <c r="S85" s="85">
        <v>0.98</v>
      </c>
      <c r="T85" s="85"/>
      <c r="U85" s="85"/>
      <c r="V85" s="95">
        <f t="shared" si="6"/>
        <v>0.7937931034482759</v>
      </c>
      <c r="W85" s="95"/>
      <c r="X85" s="95"/>
      <c r="Y85" s="95"/>
      <c r="Z85" s="95">
        <f t="shared" si="7"/>
        <v>0.5625</v>
      </c>
      <c r="AA85" s="95"/>
      <c r="AB85" s="95"/>
      <c r="AC85" s="95"/>
      <c r="AD85" s="95"/>
      <c r="AE85" s="95">
        <f t="shared" si="8"/>
        <v>1.2733963793103447</v>
      </c>
      <c r="AF85" s="95"/>
      <c r="AG85" s="95"/>
      <c r="AH85" s="95"/>
    </row>
    <row r="86" spans="2:34" ht="12" customHeight="1">
      <c r="B86" s="85">
        <v>5</v>
      </c>
      <c r="C86" s="85"/>
      <c r="D86" s="46" t="s">
        <v>125</v>
      </c>
      <c r="E86" s="46" t="s">
        <v>69</v>
      </c>
      <c r="F86" s="85">
        <v>449</v>
      </c>
      <c r="G86" s="85">
        <v>449</v>
      </c>
      <c r="H86" s="85">
        <v>449</v>
      </c>
      <c r="I86" s="85">
        <v>8</v>
      </c>
      <c r="J86" s="85"/>
      <c r="K86" s="85"/>
      <c r="L86" s="85"/>
      <c r="M86" s="85">
        <v>1</v>
      </c>
      <c r="N86" s="85"/>
      <c r="O86" s="85">
        <v>0.95</v>
      </c>
      <c r="P86" s="85"/>
      <c r="Q86" s="85"/>
      <c r="R86" s="85"/>
      <c r="S86" s="85">
        <v>0.98</v>
      </c>
      <c r="T86" s="85"/>
      <c r="U86" s="85"/>
      <c r="V86" s="95">
        <f t="shared" si="6"/>
        <v>0.7816076830006049</v>
      </c>
      <c r="W86" s="95"/>
      <c r="X86" s="95"/>
      <c r="Y86" s="95"/>
      <c r="Z86" s="95">
        <f t="shared" si="7"/>
        <v>0.4375</v>
      </c>
      <c r="AA86" s="95"/>
      <c r="AB86" s="95"/>
      <c r="AC86" s="95"/>
      <c r="AD86" s="95"/>
      <c r="AE86" s="95">
        <f t="shared" si="8"/>
        <v>1.1433017528735632</v>
      </c>
      <c r="AF86" s="95"/>
      <c r="AG86" s="95"/>
      <c r="AH86" s="95"/>
    </row>
    <row r="87" spans="2:34" ht="12" customHeight="1">
      <c r="B87" s="85">
        <v>6</v>
      </c>
      <c r="C87" s="85"/>
      <c r="D87" s="46" t="s">
        <v>126</v>
      </c>
      <c r="E87" s="46" t="s">
        <v>13</v>
      </c>
      <c r="F87" s="85">
        <v>412</v>
      </c>
      <c r="G87" s="85">
        <v>412</v>
      </c>
      <c r="H87" s="85">
        <v>412</v>
      </c>
      <c r="I87" s="85">
        <v>8</v>
      </c>
      <c r="J87" s="85"/>
      <c r="K87" s="85"/>
      <c r="L87" s="85"/>
      <c r="M87" s="85">
        <v>1</v>
      </c>
      <c r="N87" s="85"/>
      <c r="O87" s="85">
        <v>0.95</v>
      </c>
      <c r="P87" s="85"/>
      <c r="Q87" s="85"/>
      <c r="R87" s="85"/>
      <c r="S87" s="85">
        <v>0.98</v>
      </c>
      <c r="T87" s="85"/>
      <c r="U87" s="85"/>
      <c r="V87" s="95">
        <f t="shared" si="6"/>
        <v>0.7171990320629159</v>
      </c>
      <c r="W87" s="95"/>
      <c r="X87" s="95"/>
      <c r="Y87" s="95"/>
      <c r="Z87" s="95">
        <f t="shared" si="7"/>
        <v>0.3125</v>
      </c>
      <c r="AA87" s="95"/>
      <c r="AB87" s="95"/>
      <c r="AC87" s="95"/>
      <c r="AD87" s="95"/>
      <c r="AE87" s="95">
        <f t="shared" si="8"/>
        <v>0.9645872988505747</v>
      </c>
      <c r="AF87" s="95"/>
      <c r="AG87" s="95"/>
      <c r="AH87" s="95"/>
    </row>
    <row r="88" spans="2:34" ht="12" customHeight="1">
      <c r="B88" s="85">
        <v>7</v>
      </c>
      <c r="C88" s="85"/>
      <c r="D88" s="46" t="s">
        <v>231</v>
      </c>
      <c r="E88" s="46" t="s">
        <v>101</v>
      </c>
      <c r="F88" s="85">
        <v>342</v>
      </c>
      <c r="G88" s="85">
        <v>342</v>
      </c>
      <c r="H88" s="85">
        <v>342</v>
      </c>
      <c r="I88" s="85">
        <v>8</v>
      </c>
      <c r="J88" s="85"/>
      <c r="K88" s="85"/>
      <c r="L88" s="85"/>
      <c r="M88" s="85">
        <v>1</v>
      </c>
      <c r="N88" s="85"/>
      <c r="O88" s="85">
        <v>0.95</v>
      </c>
      <c r="P88" s="85"/>
      <c r="Q88" s="85"/>
      <c r="R88" s="85"/>
      <c r="S88" s="85">
        <v>0.98</v>
      </c>
      <c r="T88" s="85"/>
      <c r="U88" s="85"/>
      <c r="V88" s="95">
        <f t="shared" si="6"/>
        <v>0.5953448275862069</v>
      </c>
      <c r="W88" s="95"/>
      <c r="X88" s="95"/>
      <c r="Y88" s="95"/>
      <c r="Z88" s="95">
        <f t="shared" si="7"/>
        <v>0.1875</v>
      </c>
      <c r="AA88" s="95"/>
      <c r="AB88" s="95"/>
      <c r="AC88" s="95"/>
      <c r="AD88" s="95"/>
      <c r="AE88" s="95">
        <f t="shared" si="8"/>
        <v>0.7323910344827586</v>
      </c>
      <c r="AF88" s="95"/>
      <c r="AG88" s="95"/>
      <c r="AH88" s="95"/>
    </row>
    <row r="89" spans="2:34" ht="12" customHeight="1">
      <c r="B89" s="85">
        <v>8</v>
      </c>
      <c r="C89" s="85"/>
      <c r="D89" s="46" t="s">
        <v>232</v>
      </c>
      <c r="E89" s="46" t="s">
        <v>233</v>
      </c>
      <c r="F89" s="85">
        <v>209</v>
      </c>
      <c r="G89" s="85">
        <v>209</v>
      </c>
      <c r="H89" s="85">
        <v>209</v>
      </c>
      <c r="I89" s="85">
        <v>8</v>
      </c>
      <c r="J89" s="85"/>
      <c r="K89" s="85"/>
      <c r="L89" s="85"/>
      <c r="M89" s="85">
        <v>1</v>
      </c>
      <c r="N89" s="85"/>
      <c r="O89" s="85">
        <v>0.95</v>
      </c>
      <c r="P89" s="85"/>
      <c r="Q89" s="85"/>
      <c r="R89" s="85"/>
      <c r="S89" s="85">
        <v>0.98</v>
      </c>
      <c r="T89" s="85"/>
      <c r="U89" s="85"/>
      <c r="V89" s="95">
        <f t="shared" si="6"/>
        <v>0.36382183908045973</v>
      </c>
      <c r="W89" s="95"/>
      <c r="X89" s="95"/>
      <c r="Y89" s="95"/>
      <c r="Z89" s="95">
        <f t="shared" si="7"/>
        <v>0.0625</v>
      </c>
      <c r="AA89" s="95"/>
      <c r="AB89" s="95"/>
      <c r="AC89" s="95"/>
      <c r="AD89" s="95"/>
      <c r="AE89" s="95">
        <f t="shared" si="8"/>
        <v>0.39809313218390796</v>
      </c>
      <c r="AF89" s="95"/>
      <c r="AG89" s="95"/>
      <c r="AH89" s="95"/>
    </row>
    <row r="90" spans="2:34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2:34" ht="12" customHeight="1">
      <c r="B92" s="90" t="s">
        <v>42</v>
      </c>
      <c r="C92" s="90"/>
      <c r="D92" s="90"/>
      <c r="E92" s="90"/>
      <c r="F92" s="7"/>
      <c r="G92" s="96" t="s">
        <v>60</v>
      </c>
      <c r="H92" s="96"/>
      <c r="I92" s="96"/>
      <c r="J92" s="96"/>
      <c r="K92" s="96"/>
      <c r="L92" s="96"/>
      <c r="M92" s="97">
        <v>549</v>
      </c>
      <c r="N92" s="97"/>
      <c r="O92" s="9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2:34" ht="12" customHeight="1">
      <c r="B93" s="90"/>
      <c r="C93" s="90"/>
      <c r="D93" s="90"/>
      <c r="E93" s="90"/>
      <c r="F93" s="7"/>
      <c r="G93" s="96" t="s">
        <v>59</v>
      </c>
      <c r="H93" s="96"/>
      <c r="I93" s="96"/>
      <c r="J93" s="96"/>
      <c r="K93" s="96"/>
      <c r="L93" s="96"/>
      <c r="M93" s="97"/>
      <c r="N93" s="97"/>
      <c r="O93" s="9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2:34" ht="12" customHeight="1">
      <c r="B94" s="4"/>
      <c r="C94" s="4"/>
      <c r="D94" s="4"/>
      <c r="E94" s="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2:34" ht="12" customHeight="1">
      <c r="B95" s="85" t="s">
        <v>2</v>
      </c>
      <c r="C95" s="85"/>
      <c r="D95" s="3" t="s">
        <v>0</v>
      </c>
      <c r="E95" s="3" t="s">
        <v>1</v>
      </c>
      <c r="F95" s="85" t="s">
        <v>12</v>
      </c>
      <c r="G95" s="85"/>
      <c r="H95" s="85"/>
      <c r="I95" s="85" t="s">
        <v>9</v>
      </c>
      <c r="J95" s="85"/>
      <c r="K95" s="85"/>
      <c r="L95" s="85"/>
      <c r="M95" s="85" t="s">
        <v>4</v>
      </c>
      <c r="N95" s="85"/>
      <c r="O95" s="85" t="s">
        <v>5</v>
      </c>
      <c r="P95" s="85"/>
      <c r="Q95" s="85"/>
      <c r="R95" s="85"/>
      <c r="S95" s="85" t="s">
        <v>6</v>
      </c>
      <c r="T95" s="85"/>
      <c r="U95" s="85"/>
      <c r="V95" s="85" t="s">
        <v>7</v>
      </c>
      <c r="W95" s="85"/>
      <c r="X95" s="85"/>
      <c r="Y95" s="85"/>
      <c r="Z95" s="85" t="s">
        <v>8</v>
      </c>
      <c r="AA95" s="85"/>
      <c r="AB95" s="85"/>
      <c r="AC95" s="85"/>
      <c r="AD95" s="85"/>
      <c r="AE95" s="85" t="s">
        <v>3</v>
      </c>
      <c r="AF95" s="85"/>
      <c r="AG95" s="85"/>
      <c r="AH95" s="85"/>
    </row>
    <row r="96" spans="2:34" ht="12" customHeight="1">
      <c r="B96" s="85"/>
      <c r="C96" s="85"/>
      <c r="D96" s="3"/>
      <c r="E96" s="3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</row>
    <row r="97" spans="2:34" ht="12" customHeight="1">
      <c r="B97" s="85">
        <v>1</v>
      </c>
      <c r="C97" s="85"/>
      <c r="D97" s="46" t="s">
        <v>128</v>
      </c>
      <c r="E97" s="46" t="s">
        <v>101</v>
      </c>
      <c r="F97" s="85">
        <v>507</v>
      </c>
      <c r="G97" s="85">
        <v>507</v>
      </c>
      <c r="H97" s="85">
        <v>507</v>
      </c>
      <c r="I97" s="85">
        <v>3</v>
      </c>
      <c r="J97" s="85"/>
      <c r="K97" s="85"/>
      <c r="L97" s="85"/>
      <c r="M97" s="85">
        <v>0.9</v>
      </c>
      <c r="N97" s="85"/>
      <c r="O97" s="85">
        <v>0.95</v>
      </c>
      <c r="P97" s="85"/>
      <c r="Q97" s="85"/>
      <c r="R97" s="85"/>
      <c r="S97" s="85">
        <v>0.98</v>
      </c>
      <c r="T97" s="85"/>
      <c r="U97" s="85"/>
      <c r="V97" s="95">
        <f>SUM(0.5*(F97/600+F97/549))</f>
        <v>0.8842486338797815</v>
      </c>
      <c r="W97" s="95"/>
      <c r="X97" s="95"/>
      <c r="Y97" s="95"/>
      <c r="Z97" s="95">
        <f>SUM((I97-B97+0.5))/I97</f>
        <v>0.8333333333333334</v>
      </c>
      <c r="AA97" s="95"/>
      <c r="AB97" s="95"/>
      <c r="AC97" s="95"/>
      <c r="AD97" s="95"/>
      <c r="AE97" s="95">
        <f>SUM(((V97*S97)+Z97)*M97*O97)</f>
        <v>1.4534119303278688</v>
      </c>
      <c r="AF97" s="95"/>
      <c r="AG97" s="95"/>
      <c r="AH97" s="95"/>
    </row>
    <row r="98" spans="2:34" ht="12" customHeight="1">
      <c r="B98" s="85">
        <v>2</v>
      </c>
      <c r="C98" s="85"/>
      <c r="D98" s="46" t="s">
        <v>234</v>
      </c>
      <c r="E98" s="46" t="s">
        <v>101</v>
      </c>
      <c r="F98" s="85">
        <v>457</v>
      </c>
      <c r="G98" s="85">
        <v>457</v>
      </c>
      <c r="H98" s="85">
        <v>457</v>
      </c>
      <c r="I98" s="85">
        <v>3</v>
      </c>
      <c r="J98" s="85"/>
      <c r="K98" s="85"/>
      <c r="L98" s="85"/>
      <c r="M98" s="85">
        <v>0.9</v>
      </c>
      <c r="N98" s="85"/>
      <c r="O98" s="85">
        <v>0.95</v>
      </c>
      <c r="P98" s="85"/>
      <c r="Q98" s="85"/>
      <c r="R98" s="85"/>
      <c r="S98" s="85">
        <v>0.98</v>
      </c>
      <c r="T98" s="85"/>
      <c r="U98" s="85"/>
      <c r="V98" s="95">
        <f>SUM(0.5*(F98/600+F98/549))</f>
        <v>0.7970446265938069</v>
      </c>
      <c r="W98" s="95"/>
      <c r="X98" s="95"/>
      <c r="Y98" s="95"/>
      <c r="Z98" s="95">
        <f>SUM((I98-B98+0.5))/I98</f>
        <v>0.5</v>
      </c>
      <c r="AA98" s="95"/>
      <c r="AB98" s="95"/>
      <c r="AC98" s="95"/>
      <c r="AD98" s="95"/>
      <c r="AE98" s="95">
        <f>SUM(((V98*S98)+Z98)*M98*O98)</f>
        <v>1.0953436926229507</v>
      </c>
      <c r="AF98" s="95"/>
      <c r="AG98" s="95"/>
      <c r="AH98" s="95"/>
    </row>
    <row r="99" spans="2:34" ht="12" customHeight="1">
      <c r="B99" s="85">
        <v>3</v>
      </c>
      <c r="C99" s="85"/>
      <c r="D99" s="46" t="s">
        <v>235</v>
      </c>
      <c r="E99" s="46" t="s">
        <v>89</v>
      </c>
      <c r="F99" s="85">
        <v>430</v>
      </c>
      <c r="G99" s="85">
        <v>430</v>
      </c>
      <c r="H99" s="85">
        <v>430</v>
      </c>
      <c r="I99" s="85">
        <v>3</v>
      </c>
      <c r="J99" s="85"/>
      <c r="K99" s="85"/>
      <c r="L99" s="85"/>
      <c r="M99" s="85">
        <v>0.9</v>
      </c>
      <c r="N99" s="85"/>
      <c r="O99" s="85">
        <v>0.95</v>
      </c>
      <c r="P99" s="85"/>
      <c r="Q99" s="85"/>
      <c r="R99" s="85"/>
      <c r="S99" s="85">
        <v>0.98</v>
      </c>
      <c r="T99" s="85"/>
      <c r="U99" s="85"/>
      <c r="V99" s="95">
        <f>SUM(0.5*(F99/600+F99/549))</f>
        <v>0.7499544626593807</v>
      </c>
      <c r="W99" s="95"/>
      <c r="X99" s="95"/>
      <c r="Y99" s="95"/>
      <c r="Z99" s="95">
        <f>SUM((I99-B99+0.5))/I99</f>
        <v>0.16666666666666666</v>
      </c>
      <c r="AA99" s="95"/>
      <c r="AB99" s="95"/>
      <c r="AC99" s="95"/>
      <c r="AD99" s="95"/>
      <c r="AE99" s="95">
        <f>SUM(((V99*S99)+Z99)*M99*O99)</f>
        <v>0.770886844262295</v>
      </c>
      <c r="AF99" s="95"/>
      <c r="AG99" s="95"/>
      <c r="AH99" s="95"/>
    </row>
    <row r="100" spans="2:34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:34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 ht="12" customHeight="1">
      <c r="B102" s="90" t="s">
        <v>43</v>
      </c>
      <c r="C102" s="90"/>
      <c r="D102" s="90"/>
      <c r="E102" s="90"/>
      <c r="F102" s="7"/>
      <c r="G102" s="96" t="s">
        <v>60</v>
      </c>
      <c r="H102" s="96"/>
      <c r="I102" s="96"/>
      <c r="J102" s="96"/>
      <c r="K102" s="96"/>
      <c r="L102" s="96"/>
      <c r="M102" s="97">
        <v>561</v>
      </c>
      <c r="N102" s="97"/>
      <c r="O102" s="9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2:34" ht="12" customHeight="1">
      <c r="B103" s="90"/>
      <c r="C103" s="90"/>
      <c r="D103" s="90"/>
      <c r="E103" s="90"/>
      <c r="F103" s="7"/>
      <c r="G103" s="96" t="s">
        <v>59</v>
      </c>
      <c r="H103" s="96"/>
      <c r="I103" s="96"/>
      <c r="J103" s="96"/>
      <c r="K103" s="96"/>
      <c r="L103" s="96"/>
      <c r="M103" s="97"/>
      <c r="N103" s="97"/>
      <c r="O103" s="9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2:34" ht="12" customHeight="1">
      <c r="B104" s="4"/>
      <c r="C104" s="4"/>
      <c r="D104" s="4"/>
      <c r="E104" s="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2:34" ht="12" customHeight="1">
      <c r="B105" s="85" t="s">
        <v>2</v>
      </c>
      <c r="C105" s="85"/>
      <c r="D105" s="3" t="s">
        <v>0</v>
      </c>
      <c r="E105" s="3" t="s">
        <v>1</v>
      </c>
      <c r="F105" s="85" t="s">
        <v>12</v>
      </c>
      <c r="G105" s="85"/>
      <c r="H105" s="85"/>
      <c r="I105" s="85" t="s">
        <v>9</v>
      </c>
      <c r="J105" s="85"/>
      <c r="K105" s="85"/>
      <c r="L105" s="85"/>
      <c r="M105" s="85" t="s">
        <v>4</v>
      </c>
      <c r="N105" s="85"/>
      <c r="O105" s="85" t="s">
        <v>5</v>
      </c>
      <c r="P105" s="85"/>
      <c r="Q105" s="85"/>
      <c r="R105" s="85"/>
      <c r="S105" s="85" t="s">
        <v>6</v>
      </c>
      <c r="T105" s="85"/>
      <c r="U105" s="85"/>
      <c r="V105" s="85" t="s">
        <v>7</v>
      </c>
      <c r="W105" s="85"/>
      <c r="X105" s="85"/>
      <c r="Y105" s="85"/>
      <c r="Z105" s="85" t="s">
        <v>8</v>
      </c>
      <c r="AA105" s="85"/>
      <c r="AB105" s="85"/>
      <c r="AC105" s="85"/>
      <c r="AD105" s="85"/>
      <c r="AE105" s="85" t="s">
        <v>3</v>
      </c>
      <c r="AF105" s="85"/>
      <c r="AG105" s="85"/>
      <c r="AH105" s="85"/>
    </row>
    <row r="106" spans="2:34" ht="12" customHeight="1">
      <c r="B106" s="85"/>
      <c r="C106" s="85"/>
      <c r="D106" s="3"/>
      <c r="E106" s="3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</row>
    <row r="107" spans="2:34" ht="12" customHeight="1">
      <c r="B107" s="85">
        <v>1</v>
      </c>
      <c r="C107" s="85"/>
      <c r="D107" s="46" t="s">
        <v>129</v>
      </c>
      <c r="E107" s="46" t="s">
        <v>107</v>
      </c>
      <c r="F107" s="85">
        <v>553</v>
      </c>
      <c r="G107" s="85">
        <v>553</v>
      </c>
      <c r="H107" s="85">
        <v>553</v>
      </c>
      <c r="I107" s="85">
        <v>5</v>
      </c>
      <c r="J107" s="85"/>
      <c r="K107" s="85"/>
      <c r="L107" s="85"/>
      <c r="M107" s="85">
        <v>1</v>
      </c>
      <c r="N107" s="85"/>
      <c r="O107" s="85">
        <v>1</v>
      </c>
      <c r="P107" s="85"/>
      <c r="Q107" s="85"/>
      <c r="R107" s="85"/>
      <c r="S107" s="85">
        <v>0.98</v>
      </c>
      <c r="T107" s="85"/>
      <c r="U107" s="85"/>
      <c r="V107" s="95">
        <f>SUM(0.5*(F107/600+F107/561))</f>
        <v>0.9537032085561497</v>
      </c>
      <c r="W107" s="95"/>
      <c r="X107" s="95"/>
      <c r="Y107" s="95"/>
      <c r="Z107" s="95">
        <f>SUM((I107-B107+0.5))/I107</f>
        <v>0.9</v>
      </c>
      <c r="AA107" s="95"/>
      <c r="AB107" s="95"/>
      <c r="AC107" s="95"/>
      <c r="AD107" s="95"/>
      <c r="AE107" s="95">
        <f>SUM(((V107*S107)+Z107)*M107*O107)</f>
        <v>1.8346291443850267</v>
      </c>
      <c r="AF107" s="95"/>
      <c r="AG107" s="95"/>
      <c r="AH107" s="95"/>
    </row>
    <row r="108" spans="2:34" ht="12" customHeight="1">
      <c r="B108" s="85">
        <v>2</v>
      </c>
      <c r="C108" s="85"/>
      <c r="D108" s="46" t="s">
        <v>237</v>
      </c>
      <c r="E108" s="46" t="s">
        <v>89</v>
      </c>
      <c r="F108" s="85">
        <v>545</v>
      </c>
      <c r="G108" s="85">
        <v>545</v>
      </c>
      <c r="H108" s="85">
        <v>545</v>
      </c>
      <c r="I108" s="85">
        <v>5</v>
      </c>
      <c r="J108" s="85"/>
      <c r="K108" s="85"/>
      <c r="L108" s="85"/>
      <c r="M108" s="85">
        <v>1</v>
      </c>
      <c r="N108" s="85"/>
      <c r="O108" s="85">
        <v>1</v>
      </c>
      <c r="P108" s="85"/>
      <c r="Q108" s="85"/>
      <c r="R108" s="85"/>
      <c r="S108" s="85">
        <v>0.98</v>
      </c>
      <c r="T108" s="85"/>
      <c r="U108" s="85"/>
      <c r="V108" s="95">
        <f>SUM(0.5*(F108/600+F108/561))</f>
        <v>0.9399064171122995</v>
      </c>
      <c r="W108" s="95"/>
      <c r="X108" s="95"/>
      <c r="Y108" s="95"/>
      <c r="Z108" s="95">
        <f>SUM((I108-B108+0.5))/I108</f>
        <v>0.7</v>
      </c>
      <c r="AA108" s="95"/>
      <c r="AB108" s="95"/>
      <c r="AC108" s="95"/>
      <c r="AD108" s="95"/>
      <c r="AE108" s="95">
        <f>SUM(((V108*S108)+Z108)*M108*O108)</f>
        <v>1.6211082887700534</v>
      </c>
      <c r="AF108" s="95"/>
      <c r="AG108" s="95"/>
      <c r="AH108" s="95"/>
    </row>
    <row r="109" spans="2:34" ht="12" customHeight="1">
      <c r="B109" s="85">
        <v>3</v>
      </c>
      <c r="C109" s="85"/>
      <c r="D109" s="46" t="s">
        <v>238</v>
      </c>
      <c r="E109" s="46" t="s">
        <v>14</v>
      </c>
      <c r="F109" s="85">
        <v>500</v>
      </c>
      <c r="G109" s="85">
        <v>500</v>
      </c>
      <c r="H109" s="85">
        <v>500</v>
      </c>
      <c r="I109" s="85">
        <v>5</v>
      </c>
      <c r="J109" s="85"/>
      <c r="K109" s="85"/>
      <c r="L109" s="85"/>
      <c r="M109" s="85">
        <v>1</v>
      </c>
      <c r="N109" s="85"/>
      <c r="O109" s="85">
        <v>1</v>
      </c>
      <c r="P109" s="85"/>
      <c r="Q109" s="85"/>
      <c r="R109" s="85"/>
      <c r="S109" s="85">
        <v>0.98</v>
      </c>
      <c r="T109" s="85"/>
      <c r="U109" s="85"/>
      <c r="V109" s="95">
        <f>SUM(0.5*(F109/600+F109/561))</f>
        <v>0.8622994652406417</v>
      </c>
      <c r="W109" s="95"/>
      <c r="X109" s="95"/>
      <c r="Y109" s="95"/>
      <c r="Z109" s="95">
        <f>SUM((I109-B109+0.5))/I109</f>
        <v>0.5</v>
      </c>
      <c r="AA109" s="95"/>
      <c r="AB109" s="95"/>
      <c r="AC109" s="95"/>
      <c r="AD109" s="95"/>
      <c r="AE109" s="95">
        <f>SUM(((V109*S109)+Z109)*M109*O109)</f>
        <v>1.345053475935829</v>
      </c>
      <c r="AF109" s="95"/>
      <c r="AG109" s="95"/>
      <c r="AH109" s="95"/>
    </row>
    <row r="110" spans="2:34" ht="12" customHeight="1">
      <c r="B110" s="85">
        <v>4</v>
      </c>
      <c r="C110" s="85"/>
      <c r="D110" s="46" t="s">
        <v>239</v>
      </c>
      <c r="E110" s="46" t="s">
        <v>89</v>
      </c>
      <c r="F110" s="85">
        <v>488</v>
      </c>
      <c r="G110" s="85">
        <v>488</v>
      </c>
      <c r="H110" s="85">
        <v>488</v>
      </c>
      <c r="I110" s="85">
        <v>5</v>
      </c>
      <c r="J110" s="85"/>
      <c r="K110" s="85"/>
      <c r="L110" s="85"/>
      <c r="M110" s="85">
        <v>1</v>
      </c>
      <c r="N110" s="85"/>
      <c r="O110" s="85">
        <v>1</v>
      </c>
      <c r="P110" s="85"/>
      <c r="Q110" s="85"/>
      <c r="R110" s="85"/>
      <c r="S110" s="85">
        <v>0.98</v>
      </c>
      <c r="T110" s="85"/>
      <c r="U110" s="85"/>
      <c r="V110" s="95">
        <f>SUM(0.5*(F110/600+F110/561))</f>
        <v>0.8416042780748663</v>
      </c>
      <c r="W110" s="95"/>
      <c r="X110" s="95"/>
      <c r="Y110" s="95"/>
      <c r="Z110" s="95">
        <f>SUM((I110-B110+0.5))/I110</f>
        <v>0.3</v>
      </c>
      <c r="AA110" s="95"/>
      <c r="AB110" s="95"/>
      <c r="AC110" s="95"/>
      <c r="AD110" s="95"/>
      <c r="AE110" s="95">
        <f>SUM(((V110*S110)+Z110)*M110*O110)</f>
        <v>1.124772192513369</v>
      </c>
      <c r="AF110" s="95"/>
      <c r="AG110" s="95"/>
      <c r="AH110" s="95"/>
    </row>
    <row r="111" spans="2:34" ht="12" customHeight="1">
      <c r="B111" s="85">
        <v>5</v>
      </c>
      <c r="C111" s="85"/>
      <c r="D111" s="46" t="s">
        <v>240</v>
      </c>
      <c r="E111" s="46" t="s">
        <v>101</v>
      </c>
      <c r="F111" s="85">
        <v>430</v>
      </c>
      <c r="G111" s="85">
        <v>430</v>
      </c>
      <c r="H111" s="85">
        <v>430</v>
      </c>
      <c r="I111" s="85">
        <v>5</v>
      </c>
      <c r="J111" s="85"/>
      <c r="K111" s="85"/>
      <c r="L111" s="85"/>
      <c r="M111" s="85">
        <v>1</v>
      </c>
      <c r="N111" s="85"/>
      <c r="O111" s="85">
        <v>1</v>
      </c>
      <c r="P111" s="85"/>
      <c r="Q111" s="85"/>
      <c r="R111" s="85"/>
      <c r="S111" s="85">
        <v>0.98</v>
      </c>
      <c r="T111" s="85"/>
      <c r="U111" s="85"/>
      <c r="V111" s="95">
        <f>SUM(0.5*(F111/600+F111/561))</f>
        <v>0.7415775401069519</v>
      </c>
      <c r="W111" s="95"/>
      <c r="X111" s="95"/>
      <c r="Y111" s="95"/>
      <c r="Z111" s="95">
        <f>SUM((I111-B111+0.5))/I111</f>
        <v>0.1</v>
      </c>
      <c r="AA111" s="95"/>
      <c r="AB111" s="95"/>
      <c r="AC111" s="95"/>
      <c r="AD111" s="95"/>
      <c r="AE111" s="95">
        <f>SUM(((V111*S111)+Z111)*M111*O111)</f>
        <v>0.8267459893048128</v>
      </c>
      <c r="AF111" s="95"/>
      <c r="AG111" s="95"/>
      <c r="AH111" s="95"/>
    </row>
    <row r="114" spans="2:34" ht="12" customHeight="1">
      <c r="B114" s="90" t="s">
        <v>47</v>
      </c>
      <c r="C114" s="90"/>
      <c r="D114" s="90"/>
      <c r="E114" s="90"/>
      <c r="F114" s="7"/>
      <c r="G114" s="96" t="s">
        <v>60</v>
      </c>
      <c r="H114" s="96"/>
      <c r="I114" s="96"/>
      <c r="J114" s="96"/>
      <c r="K114" s="96"/>
      <c r="L114" s="96"/>
      <c r="M114" s="97">
        <v>560</v>
      </c>
      <c r="N114" s="97"/>
      <c r="O114" s="9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2:34" ht="12" customHeight="1">
      <c r="B115" s="90"/>
      <c r="C115" s="90"/>
      <c r="D115" s="90"/>
      <c r="E115" s="90"/>
      <c r="F115" s="7"/>
      <c r="G115" s="96" t="s">
        <v>59</v>
      </c>
      <c r="H115" s="96"/>
      <c r="I115" s="96"/>
      <c r="J115" s="96"/>
      <c r="K115" s="96"/>
      <c r="L115" s="96"/>
      <c r="M115" s="97"/>
      <c r="N115" s="97"/>
      <c r="O115" s="9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2:34" ht="12" customHeight="1">
      <c r="B116" s="4"/>
      <c r="C116" s="4"/>
      <c r="D116" s="4"/>
      <c r="E116" s="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2:34" ht="12" customHeight="1">
      <c r="B117" s="85" t="s">
        <v>2</v>
      </c>
      <c r="C117" s="85"/>
      <c r="D117" s="3" t="s">
        <v>0</v>
      </c>
      <c r="E117" s="3" t="s">
        <v>1</v>
      </c>
      <c r="F117" s="85" t="s">
        <v>12</v>
      </c>
      <c r="G117" s="85"/>
      <c r="H117" s="85"/>
      <c r="I117" s="85" t="s">
        <v>9</v>
      </c>
      <c r="J117" s="85"/>
      <c r="K117" s="85"/>
      <c r="L117" s="85"/>
      <c r="M117" s="85" t="s">
        <v>4</v>
      </c>
      <c r="N117" s="85"/>
      <c r="O117" s="85" t="s">
        <v>5</v>
      </c>
      <c r="P117" s="85"/>
      <c r="Q117" s="85"/>
      <c r="R117" s="85"/>
      <c r="S117" s="85" t="s">
        <v>6</v>
      </c>
      <c r="T117" s="85"/>
      <c r="U117" s="85"/>
      <c r="V117" s="85" t="s">
        <v>7</v>
      </c>
      <c r="W117" s="85"/>
      <c r="X117" s="85"/>
      <c r="Y117" s="85"/>
      <c r="Z117" s="85" t="s">
        <v>8</v>
      </c>
      <c r="AA117" s="85"/>
      <c r="AB117" s="85"/>
      <c r="AC117" s="85"/>
      <c r="AD117" s="85"/>
      <c r="AE117" s="85" t="s">
        <v>3</v>
      </c>
      <c r="AF117" s="85"/>
      <c r="AG117" s="85"/>
      <c r="AH117" s="85"/>
    </row>
    <row r="118" spans="2:35" ht="12" customHeight="1">
      <c r="B118" s="85"/>
      <c r="C118" s="85"/>
      <c r="D118" s="3"/>
      <c r="E118" s="3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13"/>
    </row>
    <row r="119" spans="2:34" ht="12" customHeight="1">
      <c r="B119" s="85">
        <v>1</v>
      </c>
      <c r="C119" s="85"/>
      <c r="D119" s="46" t="s">
        <v>131</v>
      </c>
      <c r="E119" s="46" t="s">
        <v>14</v>
      </c>
      <c r="F119" s="85">
        <v>475</v>
      </c>
      <c r="G119" s="85">
        <v>475</v>
      </c>
      <c r="H119" s="85">
        <v>475</v>
      </c>
      <c r="I119" s="85">
        <v>1</v>
      </c>
      <c r="J119" s="85"/>
      <c r="K119" s="85"/>
      <c r="L119" s="85"/>
      <c r="M119" s="85">
        <v>1</v>
      </c>
      <c r="N119" s="85"/>
      <c r="O119" s="85">
        <v>1</v>
      </c>
      <c r="P119" s="85"/>
      <c r="Q119" s="85"/>
      <c r="R119" s="85"/>
      <c r="S119" s="85">
        <v>0.98</v>
      </c>
      <c r="T119" s="85"/>
      <c r="U119" s="85"/>
      <c r="V119" s="95">
        <f>SUM(0.5*(F119/600+F119/560))</f>
        <v>0.8199404761904762</v>
      </c>
      <c r="W119" s="95"/>
      <c r="X119" s="95"/>
      <c r="Y119" s="95"/>
      <c r="Z119" s="95">
        <f>SUM((I119-B119+0.5))/I119</f>
        <v>0.5</v>
      </c>
      <c r="AA119" s="95"/>
      <c r="AB119" s="95"/>
      <c r="AC119" s="95"/>
      <c r="AD119" s="95"/>
      <c r="AE119" s="95">
        <f>SUM(((V119*S119)+Z119)*M119*O119)</f>
        <v>1.3035416666666666</v>
      </c>
      <c r="AF119" s="95"/>
      <c r="AG119" s="95"/>
      <c r="AH119" s="95"/>
    </row>
    <row r="120" spans="2:34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:34" ht="12" customHeight="1">
      <c r="B122" s="90" t="s">
        <v>49</v>
      </c>
      <c r="C122" s="90"/>
      <c r="D122" s="90"/>
      <c r="E122" s="90"/>
      <c r="F122" s="7"/>
      <c r="G122" s="96" t="s">
        <v>60</v>
      </c>
      <c r="H122" s="96"/>
      <c r="I122" s="96"/>
      <c r="J122" s="96"/>
      <c r="K122" s="96"/>
      <c r="L122" s="96"/>
      <c r="M122" s="97">
        <v>547</v>
      </c>
      <c r="N122" s="97"/>
      <c r="O122" s="9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2:34" ht="12" customHeight="1">
      <c r="B123" s="90"/>
      <c r="C123" s="90"/>
      <c r="D123" s="90"/>
      <c r="E123" s="90"/>
      <c r="F123" s="7"/>
      <c r="G123" s="96" t="s">
        <v>59</v>
      </c>
      <c r="H123" s="96"/>
      <c r="I123" s="96"/>
      <c r="J123" s="96"/>
      <c r="K123" s="96"/>
      <c r="L123" s="96"/>
      <c r="M123" s="97"/>
      <c r="N123" s="97"/>
      <c r="O123" s="9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2:34" ht="12" customHeight="1">
      <c r="B124" s="4"/>
      <c r="C124" s="4"/>
      <c r="D124" s="4"/>
      <c r="E124" s="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2:34" ht="12" customHeight="1">
      <c r="B125" s="85" t="s">
        <v>2</v>
      </c>
      <c r="C125" s="85"/>
      <c r="D125" s="3" t="s">
        <v>0</v>
      </c>
      <c r="E125" s="3" t="s">
        <v>1</v>
      </c>
      <c r="F125" s="85" t="s">
        <v>12</v>
      </c>
      <c r="G125" s="85"/>
      <c r="H125" s="85"/>
      <c r="I125" s="85" t="s">
        <v>9</v>
      </c>
      <c r="J125" s="85"/>
      <c r="K125" s="85"/>
      <c r="L125" s="85"/>
      <c r="M125" s="85" t="s">
        <v>4</v>
      </c>
      <c r="N125" s="85"/>
      <c r="O125" s="85" t="s">
        <v>5</v>
      </c>
      <c r="P125" s="85"/>
      <c r="Q125" s="85"/>
      <c r="R125" s="85"/>
      <c r="S125" s="85" t="s">
        <v>6</v>
      </c>
      <c r="T125" s="85"/>
      <c r="U125" s="85"/>
      <c r="V125" s="85" t="s">
        <v>7</v>
      </c>
      <c r="W125" s="85"/>
      <c r="X125" s="85"/>
      <c r="Y125" s="85"/>
      <c r="Z125" s="85" t="s">
        <v>8</v>
      </c>
      <c r="AA125" s="85"/>
      <c r="AB125" s="85"/>
      <c r="AC125" s="85"/>
      <c r="AD125" s="85"/>
      <c r="AE125" s="85" t="s">
        <v>3</v>
      </c>
      <c r="AF125" s="85"/>
      <c r="AG125" s="85"/>
      <c r="AH125" s="85"/>
    </row>
    <row r="126" spans="2:34" ht="12" customHeight="1">
      <c r="B126" s="85"/>
      <c r="C126" s="85"/>
      <c r="D126" s="3"/>
      <c r="E126" s="3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</row>
    <row r="127" spans="2:34" ht="12" customHeight="1">
      <c r="B127" s="85">
        <v>1</v>
      </c>
      <c r="C127" s="85"/>
      <c r="D127" s="46" t="s">
        <v>241</v>
      </c>
      <c r="E127" s="46" t="s">
        <v>89</v>
      </c>
      <c r="F127" s="85">
        <v>538</v>
      </c>
      <c r="G127" s="85">
        <v>538</v>
      </c>
      <c r="H127" s="85">
        <v>538</v>
      </c>
      <c r="I127" s="85">
        <v>1</v>
      </c>
      <c r="J127" s="85"/>
      <c r="K127" s="85"/>
      <c r="L127" s="85"/>
      <c r="M127" s="85">
        <v>0.9</v>
      </c>
      <c r="N127" s="85"/>
      <c r="O127" s="85">
        <v>1</v>
      </c>
      <c r="P127" s="85"/>
      <c r="Q127" s="85"/>
      <c r="R127" s="85"/>
      <c r="S127" s="85">
        <v>0.98</v>
      </c>
      <c r="T127" s="85"/>
      <c r="U127" s="85"/>
      <c r="V127" s="95">
        <f>SUM(0.5*(F127/600+F127/547))</f>
        <v>0.9401066422912858</v>
      </c>
      <c r="W127" s="95"/>
      <c r="X127" s="95"/>
      <c r="Y127" s="95"/>
      <c r="Z127" s="95">
        <f>SUM((I127-B127+0.5))/I127</f>
        <v>0.5</v>
      </c>
      <c r="AA127" s="95"/>
      <c r="AB127" s="95"/>
      <c r="AC127" s="95"/>
      <c r="AD127" s="95"/>
      <c r="AE127" s="95">
        <f>SUM(((V127*S127)+Z127)*M127*O127)</f>
        <v>1.2791740585009141</v>
      </c>
      <c r="AF127" s="95"/>
      <c r="AG127" s="95"/>
      <c r="AH127" s="95"/>
    </row>
    <row r="130" spans="2:34" ht="12" customHeight="1">
      <c r="B130" s="90" t="s">
        <v>51</v>
      </c>
      <c r="C130" s="90"/>
      <c r="D130" s="90"/>
      <c r="E130" s="90"/>
      <c r="F130" s="7"/>
      <c r="G130" s="96" t="s">
        <v>60</v>
      </c>
      <c r="H130" s="96"/>
      <c r="I130" s="96"/>
      <c r="J130" s="96"/>
      <c r="K130" s="96"/>
      <c r="L130" s="96"/>
      <c r="M130" s="97">
        <v>545</v>
      </c>
      <c r="N130" s="97"/>
      <c r="O130" s="9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2:34" ht="12" customHeight="1">
      <c r="B131" s="90"/>
      <c r="C131" s="90"/>
      <c r="D131" s="90"/>
      <c r="E131" s="90"/>
      <c r="F131" s="7"/>
      <c r="G131" s="96" t="s">
        <v>59</v>
      </c>
      <c r="H131" s="96"/>
      <c r="I131" s="96"/>
      <c r="J131" s="96"/>
      <c r="K131" s="96"/>
      <c r="L131" s="96"/>
      <c r="M131" s="97"/>
      <c r="N131" s="97"/>
      <c r="O131" s="9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2:34" ht="12" customHeight="1">
      <c r="B132" s="4"/>
      <c r="C132" s="4"/>
      <c r="D132" s="4"/>
      <c r="E132" s="4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2:34" ht="12" customHeight="1">
      <c r="B133" s="85" t="s">
        <v>2</v>
      </c>
      <c r="C133" s="85"/>
      <c r="D133" s="3" t="s">
        <v>0</v>
      </c>
      <c r="E133" s="3" t="s">
        <v>1</v>
      </c>
      <c r="F133" s="85" t="s">
        <v>12</v>
      </c>
      <c r="G133" s="85"/>
      <c r="H133" s="85"/>
      <c r="I133" s="85" t="s">
        <v>9</v>
      </c>
      <c r="J133" s="85"/>
      <c r="K133" s="85"/>
      <c r="L133" s="85"/>
      <c r="M133" s="85" t="s">
        <v>4</v>
      </c>
      <c r="N133" s="85"/>
      <c r="O133" s="85" t="s">
        <v>5</v>
      </c>
      <c r="P133" s="85"/>
      <c r="Q133" s="85"/>
      <c r="R133" s="85"/>
      <c r="S133" s="85" t="s">
        <v>6</v>
      </c>
      <c r="T133" s="85"/>
      <c r="U133" s="85"/>
      <c r="V133" s="85" t="s">
        <v>7</v>
      </c>
      <c r="W133" s="85"/>
      <c r="X133" s="85"/>
      <c r="Y133" s="85"/>
      <c r="Z133" s="85" t="s">
        <v>8</v>
      </c>
      <c r="AA133" s="85"/>
      <c r="AB133" s="85"/>
      <c r="AC133" s="85"/>
      <c r="AD133" s="85"/>
      <c r="AE133" s="85" t="s">
        <v>3</v>
      </c>
      <c r="AF133" s="85"/>
      <c r="AG133" s="85"/>
      <c r="AH133" s="85"/>
    </row>
    <row r="134" spans="2:34" ht="12" customHeight="1">
      <c r="B134" s="85"/>
      <c r="C134" s="85"/>
      <c r="D134" s="3"/>
      <c r="E134" s="3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</row>
    <row r="135" spans="2:34" ht="12" customHeight="1">
      <c r="B135" s="85">
        <v>1</v>
      </c>
      <c r="C135" s="85"/>
      <c r="D135" s="46" t="s">
        <v>242</v>
      </c>
      <c r="E135" s="46" t="s">
        <v>105</v>
      </c>
      <c r="F135" s="85">
        <v>283</v>
      </c>
      <c r="G135" s="85">
        <v>283</v>
      </c>
      <c r="H135" s="85">
        <v>283</v>
      </c>
      <c r="I135" s="85">
        <v>2</v>
      </c>
      <c r="J135" s="85"/>
      <c r="K135" s="85"/>
      <c r="L135" s="85"/>
      <c r="M135" s="85">
        <v>1</v>
      </c>
      <c r="N135" s="85"/>
      <c r="O135" s="85">
        <v>0.85</v>
      </c>
      <c r="P135" s="85"/>
      <c r="Q135" s="85"/>
      <c r="R135" s="85"/>
      <c r="S135" s="85">
        <v>0.98</v>
      </c>
      <c r="T135" s="85"/>
      <c r="U135" s="85"/>
      <c r="V135" s="95">
        <f>SUM(0.5*(F135/600+F135/545))</f>
        <v>0.4954663608562691</v>
      </c>
      <c r="W135" s="95"/>
      <c r="X135" s="95"/>
      <c r="Y135" s="95"/>
      <c r="Z135" s="95">
        <f>SUM((I135-B135+0.5))/I135</f>
        <v>0.75</v>
      </c>
      <c r="AA135" s="95"/>
      <c r="AB135" s="95"/>
      <c r="AC135" s="95"/>
      <c r="AD135" s="95"/>
      <c r="AE135" s="95">
        <f>SUM(((V135*S135)+Z135)*M135*O135)</f>
        <v>1.050223478593272</v>
      </c>
      <c r="AF135" s="95"/>
      <c r="AG135" s="95"/>
      <c r="AH135" s="95"/>
    </row>
    <row r="136" spans="2:34" ht="12" customHeight="1">
      <c r="B136" s="85">
        <v>2</v>
      </c>
      <c r="C136" s="85"/>
      <c r="D136" s="46" t="s">
        <v>136</v>
      </c>
      <c r="E136" s="46" t="s">
        <v>69</v>
      </c>
      <c r="F136" s="85">
        <v>161</v>
      </c>
      <c r="G136" s="85">
        <v>161</v>
      </c>
      <c r="H136" s="85">
        <v>161</v>
      </c>
      <c r="I136" s="85">
        <v>2</v>
      </c>
      <c r="J136" s="85"/>
      <c r="K136" s="85"/>
      <c r="L136" s="85"/>
      <c r="M136" s="85">
        <v>1</v>
      </c>
      <c r="N136" s="85"/>
      <c r="O136" s="85">
        <v>0.85</v>
      </c>
      <c r="P136" s="85"/>
      <c r="Q136" s="85"/>
      <c r="R136" s="85"/>
      <c r="S136" s="85">
        <v>0.98</v>
      </c>
      <c r="T136" s="85"/>
      <c r="U136" s="85"/>
      <c r="V136" s="95">
        <f>SUM(0.5*(F136/600+F136/545))</f>
        <v>0.28187308868501526</v>
      </c>
      <c r="W136" s="95"/>
      <c r="X136" s="95"/>
      <c r="Y136" s="95"/>
      <c r="Z136" s="95">
        <f>SUM((I136-B136+0.5))/I136</f>
        <v>0.25</v>
      </c>
      <c r="AA136" s="95"/>
      <c r="AB136" s="95"/>
      <c r="AC136" s="95"/>
      <c r="AD136" s="95"/>
      <c r="AE136" s="95">
        <f>SUM(((V136*S136)+Z136)*M136*O136)</f>
        <v>0.44730028287461765</v>
      </c>
      <c r="AF136" s="95"/>
      <c r="AG136" s="95"/>
      <c r="AH136" s="95"/>
    </row>
    <row r="137" spans="2:34" ht="12" customHeight="1">
      <c r="B137" s="85">
        <v>3</v>
      </c>
      <c r="C137" s="85"/>
      <c r="D137" s="3"/>
      <c r="E137" s="3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</row>
    <row r="139" spans="2:34" ht="12" customHeight="1">
      <c r="B139" s="90" t="s">
        <v>53</v>
      </c>
      <c r="C139" s="90"/>
      <c r="D139" s="90"/>
      <c r="E139" s="90"/>
      <c r="F139" s="7"/>
      <c r="G139" s="96" t="s">
        <v>60</v>
      </c>
      <c r="H139" s="96"/>
      <c r="I139" s="96"/>
      <c r="J139" s="96"/>
      <c r="K139" s="96"/>
      <c r="L139" s="96"/>
      <c r="M139" s="97">
        <v>456</v>
      </c>
      <c r="N139" s="97"/>
      <c r="O139" s="9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2:34" ht="12" customHeight="1">
      <c r="B140" s="90"/>
      <c r="C140" s="90"/>
      <c r="D140" s="90"/>
      <c r="E140" s="90"/>
      <c r="F140" s="7"/>
      <c r="G140" s="96" t="s">
        <v>59</v>
      </c>
      <c r="H140" s="96"/>
      <c r="I140" s="96"/>
      <c r="J140" s="96"/>
      <c r="K140" s="96"/>
      <c r="L140" s="96"/>
      <c r="M140" s="97"/>
      <c r="N140" s="97"/>
      <c r="O140" s="9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2:34" ht="12" customHeight="1">
      <c r="B141" s="4"/>
      <c r="C141" s="4"/>
      <c r="D141" s="4"/>
      <c r="E141" s="4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2:34" ht="12" customHeight="1">
      <c r="B142" s="85" t="s">
        <v>2</v>
      </c>
      <c r="C142" s="85"/>
      <c r="D142" s="3" t="s">
        <v>0</v>
      </c>
      <c r="E142" s="3" t="s">
        <v>1</v>
      </c>
      <c r="F142" s="85" t="s">
        <v>12</v>
      </c>
      <c r="G142" s="85"/>
      <c r="H142" s="85"/>
      <c r="I142" s="85" t="s">
        <v>9</v>
      </c>
      <c r="J142" s="85"/>
      <c r="K142" s="85"/>
      <c r="L142" s="85"/>
      <c r="M142" s="85" t="s">
        <v>4</v>
      </c>
      <c r="N142" s="85"/>
      <c r="O142" s="85" t="s">
        <v>5</v>
      </c>
      <c r="P142" s="85"/>
      <c r="Q142" s="85"/>
      <c r="R142" s="85"/>
      <c r="S142" s="85" t="s">
        <v>6</v>
      </c>
      <c r="T142" s="85"/>
      <c r="U142" s="85"/>
      <c r="V142" s="85" t="s">
        <v>7</v>
      </c>
      <c r="W142" s="85"/>
      <c r="X142" s="85"/>
      <c r="Y142" s="85"/>
      <c r="Z142" s="85" t="s">
        <v>8</v>
      </c>
      <c r="AA142" s="85"/>
      <c r="AB142" s="85"/>
      <c r="AC142" s="85"/>
      <c r="AD142" s="85"/>
      <c r="AE142" s="85" t="s">
        <v>3</v>
      </c>
      <c r="AF142" s="85"/>
      <c r="AG142" s="85"/>
      <c r="AH142" s="85"/>
    </row>
    <row r="143" spans="2:34" ht="12" customHeight="1">
      <c r="B143" s="85"/>
      <c r="C143" s="85"/>
      <c r="D143" s="3"/>
      <c r="E143" s="3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</row>
    <row r="144" spans="2:34" ht="12" customHeight="1">
      <c r="B144" s="85">
        <v>1</v>
      </c>
      <c r="C144" s="85"/>
      <c r="D144" s="46" t="s">
        <v>133</v>
      </c>
      <c r="E144" s="46" t="s">
        <v>14</v>
      </c>
      <c r="F144" s="85">
        <v>475</v>
      </c>
      <c r="G144" s="85">
        <v>475</v>
      </c>
      <c r="H144" s="85">
        <v>475</v>
      </c>
      <c r="I144" s="85">
        <v>3</v>
      </c>
      <c r="J144" s="85"/>
      <c r="K144" s="85"/>
      <c r="L144" s="85"/>
      <c r="M144" s="85">
        <v>1</v>
      </c>
      <c r="N144" s="85"/>
      <c r="O144" s="85">
        <v>0.85</v>
      </c>
      <c r="P144" s="85"/>
      <c r="Q144" s="85"/>
      <c r="R144" s="85"/>
      <c r="S144" s="85">
        <v>0.98</v>
      </c>
      <c r="T144" s="85"/>
      <c r="U144" s="85"/>
      <c r="V144" s="95">
        <f>SUM(0.5*(F144/600+F144/456))</f>
        <v>0.9166666666666667</v>
      </c>
      <c r="W144" s="95"/>
      <c r="X144" s="95"/>
      <c r="Y144" s="95"/>
      <c r="Z144" s="95">
        <f>SUM((I144-B144+0.5))/I144</f>
        <v>0.8333333333333334</v>
      </c>
      <c r="AA144" s="95"/>
      <c r="AB144" s="95"/>
      <c r="AC144" s="95"/>
      <c r="AD144" s="95"/>
      <c r="AE144" s="95">
        <f>SUM(((V144*S144)+Z144)*M144*O144)</f>
        <v>1.4719166666666668</v>
      </c>
      <c r="AF144" s="95"/>
      <c r="AG144" s="95"/>
      <c r="AH144" s="95"/>
    </row>
    <row r="145" spans="2:34" ht="12" customHeight="1">
      <c r="B145" s="85">
        <v>2</v>
      </c>
      <c r="C145" s="85"/>
      <c r="D145" s="46" t="s">
        <v>243</v>
      </c>
      <c r="E145" s="46" t="s">
        <v>89</v>
      </c>
      <c r="F145" s="85">
        <v>390</v>
      </c>
      <c r="G145" s="85">
        <v>390</v>
      </c>
      <c r="H145" s="85">
        <v>390</v>
      </c>
      <c r="I145" s="85">
        <v>3</v>
      </c>
      <c r="J145" s="85"/>
      <c r="K145" s="85"/>
      <c r="L145" s="85"/>
      <c r="M145" s="85">
        <v>1</v>
      </c>
      <c r="N145" s="85"/>
      <c r="O145" s="85">
        <v>0.85</v>
      </c>
      <c r="P145" s="85"/>
      <c r="Q145" s="85"/>
      <c r="R145" s="85"/>
      <c r="S145" s="85">
        <v>0.98</v>
      </c>
      <c r="T145" s="85"/>
      <c r="U145" s="85"/>
      <c r="V145" s="95">
        <f>SUM(0.5*(F145/600+F145/456))</f>
        <v>0.7526315789473684</v>
      </c>
      <c r="W145" s="95"/>
      <c r="X145" s="95"/>
      <c r="Y145" s="95"/>
      <c r="Z145" s="95">
        <f>SUM((I145-B145+0.5))/I145</f>
        <v>0.5</v>
      </c>
      <c r="AA145" s="95"/>
      <c r="AB145" s="95"/>
      <c r="AC145" s="95"/>
      <c r="AD145" s="95"/>
      <c r="AE145" s="95">
        <f>SUM(((V145*S145)+Z145)*M145*O145)</f>
        <v>1.051942105263158</v>
      </c>
      <c r="AF145" s="95"/>
      <c r="AG145" s="95"/>
      <c r="AH145" s="95"/>
    </row>
    <row r="146" spans="2:34" ht="12" customHeight="1">
      <c r="B146" s="85">
        <v>3</v>
      </c>
      <c r="C146" s="85"/>
      <c r="D146" s="46" t="s">
        <v>244</v>
      </c>
      <c r="E146" s="46" t="s">
        <v>14</v>
      </c>
      <c r="F146" s="85">
        <v>308</v>
      </c>
      <c r="G146" s="85">
        <v>308</v>
      </c>
      <c r="H146" s="85">
        <v>308</v>
      </c>
      <c r="I146" s="85">
        <v>3</v>
      </c>
      <c r="J146" s="85"/>
      <c r="K146" s="85"/>
      <c r="L146" s="85"/>
      <c r="M146" s="85">
        <v>1</v>
      </c>
      <c r="N146" s="85"/>
      <c r="O146" s="85">
        <v>0.85</v>
      </c>
      <c r="P146" s="85"/>
      <c r="Q146" s="85"/>
      <c r="R146" s="85"/>
      <c r="S146" s="85">
        <v>0.98</v>
      </c>
      <c r="T146" s="85"/>
      <c r="U146" s="85"/>
      <c r="V146" s="95">
        <f>SUM(0.5*(F146/600+F146/456))</f>
        <v>0.5943859649122807</v>
      </c>
      <c r="W146" s="95"/>
      <c r="X146" s="95"/>
      <c r="Y146" s="95"/>
      <c r="Z146" s="95">
        <f>SUM((I146-B146+0.5))/I146</f>
        <v>0.16666666666666666</v>
      </c>
      <c r="AA146" s="95"/>
      <c r="AB146" s="95"/>
      <c r="AC146" s="95"/>
      <c r="AD146" s="95"/>
      <c r="AE146" s="95">
        <f>SUM(((V146*S146)+Z146)*M146*O146)</f>
        <v>0.6367901754385964</v>
      </c>
      <c r="AF146" s="95"/>
      <c r="AG146" s="95"/>
      <c r="AH146" s="95"/>
    </row>
    <row r="147" spans="2:34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2:34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2:34" ht="12" customHeight="1">
      <c r="B149" s="90" t="s">
        <v>55</v>
      </c>
      <c r="C149" s="90"/>
      <c r="D149" s="90"/>
      <c r="E149" s="90"/>
      <c r="F149" s="7"/>
      <c r="G149" s="96" t="s">
        <v>60</v>
      </c>
      <c r="H149" s="96"/>
      <c r="I149" s="96"/>
      <c r="J149" s="96"/>
      <c r="K149" s="96"/>
      <c r="L149" s="96"/>
      <c r="M149" s="97">
        <v>230</v>
      </c>
      <c r="N149" s="97"/>
      <c r="O149" s="9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2:34" ht="12" customHeight="1">
      <c r="B150" s="90"/>
      <c r="C150" s="90"/>
      <c r="D150" s="90"/>
      <c r="E150" s="90"/>
      <c r="F150" s="7"/>
      <c r="G150" s="96" t="s">
        <v>59</v>
      </c>
      <c r="H150" s="96"/>
      <c r="I150" s="96"/>
      <c r="J150" s="96"/>
      <c r="K150" s="96"/>
      <c r="L150" s="96"/>
      <c r="M150" s="97"/>
      <c r="N150" s="97"/>
      <c r="O150" s="9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2:34" ht="12" customHeight="1">
      <c r="B151" s="4"/>
      <c r="C151" s="4"/>
      <c r="D151" s="4"/>
      <c r="E151" s="4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2:34" ht="12" customHeight="1">
      <c r="B152" s="85" t="s">
        <v>2</v>
      </c>
      <c r="C152" s="85"/>
      <c r="D152" s="3" t="s">
        <v>0</v>
      </c>
      <c r="E152" s="3" t="s">
        <v>1</v>
      </c>
      <c r="F152" s="85" t="s">
        <v>12</v>
      </c>
      <c r="G152" s="85"/>
      <c r="H152" s="85"/>
      <c r="I152" s="85" t="s">
        <v>9</v>
      </c>
      <c r="J152" s="85"/>
      <c r="K152" s="85"/>
      <c r="L152" s="85"/>
      <c r="M152" s="85" t="s">
        <v>4</v>
      </c>
      <c r="N152" s="85"/>
      <c r="O152" s="85" t="s">
        <v>5</v>
      </c>
      <c r="P152" s="85"/>
      <c r="Q152" s="85"/>
      <c r="R152" s="85"/>
      <c r="S152" s="85" t="s">
        <v>6</v>
      </c>
      <c r="T152" s="85"/>
      <c r="U152" s="85"/>
      <c r="V152" s="85" t="s">
        <v>7</v>
      </c>
      <c r="W152" s="85"/>
      <c r="X152" s="85"/>
      <c r="Y152" s="85"/>
      <c r="Z152" s="85" t="s">
        <v>8</v>
      </c>
      <c r="AA152" s="85"/>
      <c r="AB152" s="85"/>
      <c r="AC152" s="85"/>
      <c r="AD152" s="85"/>
      <c r="AE152" s="85" t="s">
        <v>3</v>
      </c>
      <c r="AF152" s="85"/>
      <c r="AG152" s="85"/>
      <c r="AH152" s="85"/>
    </row>
    <row r="153" spans="2:34" ht="12" customHeight="1">
      <c r="B153" s="85"/>
      <c r="C153" s="85"/>
      <c r="D153" s="3"/>
      <c r="E153" s="3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</row>
    <row r="154" spans="2:34" ht="12" customHeight="1">
      <c r="B154" s="85">
        <v>1</v>
      </c>
      <c r="C154" s="85"/>
      <c r="D154" s="46" t="s">
        <v>135</v>
      </c>
      <c r="E154" s="46" t="s">
        <v>69</v>
      </c>
      <c r="F154" s="105">
        <v>217</v>
      </c>
      <c r="G154" s="105"/>
      <c r="H154" s="105"/>
      <c r="I154" s="85">
        <v>2</v>
      </c>
      <c r="J154" s="85"/>
      <c r="K154" s="85"/>
      <c r="L154" s="85"/>
      <c r="M154" s="85">
        <v>1</v>
      </c>
      <c r="N154" s="85"/>
      <c r="O154" s="85">
        <v>0.8</v>
      </c>
      <c r="P154" s="85"/>
      <c r="Q154" s="85"/>
      <c r="R154" s="85"/>
      <c r="S154" s="85">
        <v>0.98</v>
      </c>
      <c r="T154" s="85"/>
      <c r="U154" s="85"/>
      <c r="V154" s="95">
        <f>SUM(0.5*(F154/600+F154/230))</f>
        <v>0.652572463768116</v>
      </c>
      <c r="W154" s="95"/>
      <c r="X154" s="95"/>
      <c r="Y154" s="95"/>
      <c r="Z154" s="95">
        <f>SUM((I154-B154+0.5))/I154</f>
        <v>0.75</v>
      </c>
      <c r="AA154" s="95"/>
      <c r="AB154" s="95"/>
      <c r="AC154" s="95"/>
      <c r="AD154" s="95"/>
      <c r="AE154" s="95">
        <f>SUM(((V154*S154)+Z154)*M154*O154)</f>
        <v>1.111616811594203</v>
      </c>
      <c r="AF154" s="95"/>
      <c r="AG154" s="95"/>
      <c r="AH154" s="95"/>
    </row>
    <row r="155" spans="2:34" ht="12" customHeight="1">
      <c r="B155" s="85">
        <v>2</v>
      </c>
      <c r="C155" s="85"/>
      <c r="D155" s="46" t="s">
        <v>245</v>
      </c>
      <c r="E155" s="46" t="s">
        <v>14</v>
      </c>
      <c r="F155" s="85">
        <v>172</v>
      </c>
      <c r="G155" s="85">
        <v>172</v>
      </c>
      <c r="H155" s="85">
        <v>172</v>
      </c>
      <c r="I155" s="85">
        <v>2</v>
      </c>
      <c r="J155" s="85"/>
      <c r="K155" s="85"/>
      <c r="L155" s="85"/>
      <c r="M155" s="85">
        <v>1</v>
      </c>
      <c r="N155" s="85"/>
      <c r="O155" s="85">
        <v>0.8</v>
      </c>
      <c r="P155" s="85"/>
      <c r="Q155" s="85"/>
      <c r="R155" s="85"/>
      <c r="S155" s="85">
        <v>0.98</v>
      </c>
      <c r="T155" s="85"/>
      <c r="U155" s="85"/>
      <c r="V155" s="95">
        <f>SUM(0.5*(F155/600+F155/230))</f>
        <v>0.5172463768115942</v>
      </c>
      <c r="W155" s="95"/>
      <c r="X155" s="95"/>
      <c r="Y155" s="95"/>
      <c r="Z155" s="95">
        <f>SUM((I155-B155+0.5))/I155</f>
        <v>0.25</v>
      </c>
      <c r="AA155" s="95"/>
      <c r="AB155" s="95"/>
      <c r="AC155" s="95"/>
      <c r="AD155" s="95"/>
      <c r="AE155" s="95">
        <f>SUM(((V155*S155)+Z155)*M155*O155)</f>
        <v>0.60552115942029</v>
      </c>
      <c r="AF155" s="95"/>
      <c r="AG155" s="95"/>
      <c r="AH155" s="95"/>
    </row>
    <row r="156" spans="2:34" ht="12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2:34" ht="12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2:34" ht="12" customHeight="1">
      <c r="B158" s="90" t="s">
        <v>57</v>
      </c>
      <c r="C158" s="90"/>
      <c r="D158" s="90"/>
      <c r="E158" s="90"/>
      <c r="F158" s="7"/>
      <c r="G158" s="96" t="s">
        <v>60</v>
      </c>
      <c r="H158" s="96"/>
      <c r="I158" s="96"/>
      <c r="J158" s="96"/>
      <c r="K158" s="96"/>
      <c r="L158" s="96"/>
      <c r="M158" s="97">
        <v>108</v>
      </c>
      <c r="N158" s="97"/>
      <c r="O158" s="9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2:34" ht="12" customHeight="1">
      <c r="B159" s="90"/>
      <c r="C159" s="90"/>
      <c r="D159" s="90"/>
      <c r="E159" s="90"/>
      <c r="F159" s="7"/>
      <c r="G159" s="96" t="s">
        <v>59</v>
      </c>
      <c r="H159" s="96"/>
      <c r="I159" s="96"/>
      <c r="J159" s="96"/>
      <c r="K159" s="96"/>
      <c r="L159" s="96"/>
      <c r="M159" s="97"/>
      <c r="N159" s="97"/>
      <c r="O159" s="9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2:34" ht="12" customHeight="1">
      <c r="B160" s="4"/>
      <c r="C160" s="4"/>
      <c r="D160" s="4"/>
      <c r="E160" s="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2:34" ht="12" customHeight="1">
      <c r="B161" s="85" t="s">
        <v>2</v>
      </c>
      <c r="C161" s="85"/>
      <c r="D161" s="3" t="s">
        <v>0</v>
      </c>
      <c r="E161" s="3" t="s">
        <v>1</v>
      </c>
      <c r="F161" s="85" t="s">
        <v>12</v>
      </c>
      <c r="G161" s="85"/>
      <c r="H161" s="85"/>
      <c r="I161" s="85" t="s">
        <v>9</v>
      </c>
      <c r="J161" s="85"/>
      <c r="K161" s="85"/>
      <c r="L161" s="85"/>
      <c r="M161" s="85" t="s">
        <v>4</v>
      </c>
      <c r="N161" s="85"/>
      <c r="O161" s="85" t="s">
        <v>5</v>
      </c>
      <c r="P161" s="85"/>
      <c r="Q161" s="85"/>
      <c r="R161" s="85"/>
      <c r="S161" s="85" t="s">
        <v>6</v>
      </c>
      <c r="T161" s="85"/>
      <c r="U161" s="85"/>
      <c r="V161" s="85" t="s">
        <v>7</v>
      </c>
      <c r="W161" s="85"/>
      <c r="X161" s="85"/>
      <c r="Y161" s="85"/>
      <c r="Z161" s="85" t="s">
        <v>8</v>
      </c>
      <c r="AA161" s="85"/>
      <c r="AB161" s="85"/>
      <c r="AC161" s="85"/>
      <c r="AD161" s="85"/>
      <c r="AE161" s="85" t="s">
        <v>3</v>
      </c>
      <c r="AF161" s="85"/>
      <c r="AG161" s="85"/>
      <c r="AH161" s="85"/>
    </row>
    <row r="162" spans="2:34" ht="12" customHeight="1">
      <c r="B162" s="85"/>
      <c r="C162" s="85"/>
      <c r="D162" s="3"/>
      <c r="E162" s="3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</row>
    <row r="163" spans="2:34" ht="12" customHeight="1">
      <c r="B163" s="85">
        <v>1</v>
      </c>
      <c r="C163" s="85"/>
      <c r="D163" s="46" t="s">
        <v>246</v>
      </c>
      <c r="E163" s="46" t="s">
        <v>14</v>
      </c>
      <c r="F163" s="88">
        <v>308</v>
      </c>
      <c r="G163" s="88">
        <v>308</v>
      </c>
      <c r="H163" s="88">
        <v>308</v>
      </c>
      <c r="I163" s="85">
        <v>1</v>
      </c>
      <c r="J163" s="85"/>
      <c r="K163" s="85"/>
      <c r="L163" s="85"/>
      <c r="M163" s="85">
        <v>1</v>
      </c>
      <c r="N163" s="85"/>
      <c r="O163" s="85">
        <v>0.8</v>
      </c>
      <c r="P163" s="85"/>
      <c r="Q163" s="85"/>
      <c r="R163" s="85"/>
      <c r="S163" s="85">
        <v>0.98</v>
      </c>
      <c r="T163" s="85"/>
      <c r="U163" s="85"/>
      <c r="V163" s="95">
        <f>SUM(0.5*(F163/600+F163/108))</f>
        <v>1.6825925925925924</v>
      </c>
      <c r="W163" s="95"/>
      <c r="X163" s="95"/>
      <c r="Y163" s="95"/>
      <c r="Z163" s="95">
        <f>SUM((I163-B163+0.5))/I163</f>
        <v>0.5</v>
      </c>
      <c r="AA163" s="95"/>
      <c r="AB163" s="95"/>
      <c r="AC163" s="95"/>
      <c r="AD163" s="95"/>
      <c r="AE163" s="95">
        <f>SUM(((V163*S163)+Z163)*M163*O163)</f>
        <v>1.7191525925925923</v>
      </c>
      <c r="AF163" s="95"/>
      <c r="AG163" s="95"/>
      <c r="AH163" s="95"/>
    </row>
    <row r="164" spans="2:34" ht="12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2:34" ht="12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7" spans="5:26" ht="12" customHeight="1">
      <c r="E167" s="90" t="s">
        <v>249</v>
      </c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5:26" ht="12" customHeight="1"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71" spans="2:27" ht="12" customHeight="1">
      <c r="B171" s="104" t="s">
        <v>62</v>
      </c>
      <c r="C171" s="104"/>
      <c r="D171" s="104"/>
      <c r="E171" s="104"/>
      <c r="J171" s="6"/>
      <c r="K171" s="6"/>
      <c r="L171" s="6"/>
      <c r="O171" s="104" t="s">
        <v>157</v>
      </c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</row>
    <row r="172" spans="2:27" ht="12" customHeight="1">
      <c r="B172" s="104"/>
      <c r="C172" s="104"/>
      <c r="D172" s="104"/>
      <c r="E172" s="104"/>
      <c r="J172" s="6"/>
      <c r="K172" s="6"/>
      <c r="L172" s="6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</row>
    <row r="173" spans="2:41" ht="12" customHeight="1">
      <c r="B173" s="53"/>
      <c r="C173" s="53"/>
      <c r="D173" s="53"/>
      <c r="E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O173" s="51"/>
    </row>
    <row r="174" spans="2:41" ht="12" customHeight="1">
      <c r="B174" s="85"/>
      <c r="C174" s="85"/>
      <c r="D174" s="3" t="s">
        <v>0</v>
      </c>
      <c r="E174" s="3" t="s">
        <v>4</v>
      </c>
      <c r="F174" s="89" t="s">
        <v>5</v>
      </c>
      <c r="G174" s="89"/>
      <c r="H174" s="89"/>
      <c r="I174" s="89"/>
      <c r="J174" s="89" t="s">
        <v>63</v>
      </c>
      <c r="K174" s="89"/>
      <c r="L174" s="89"/>
      <c r="O174" s="85"/>
      <c r="P174" s="85"/>
      <c r="Q174" s="85" t="s">
        <v>0</v>
      </c>
      <c r="R174" s="85"/>
      <c r="S174" s="85"/>
      <c r="T174" s="85"/>
      <c r="U174" s="85"/>
      <c r="V174" s="85"/>
      <c r="W174" s="85"/>
      <c r="X174" s="85" t="s">
        <v>4</v>
      </c>
      <c r="Y174" s="85"/>
      <c r="Z174" s="85"/>
      <c r="AA174" s="85"/>
      <c r="AB174" s="89" t="s">
        <v>5</v>
      </c>
      <c r="AC174" s="89"/>
      <c r="AD174" s="89"/>
      <c r="AE174" s="89"/>
      <c r="AF174" s="89" t="s">
        <v>63</v>
      </c>
      <c r="AG174" s="89"/>
      <c r="AH174" s="89"/>
      <c r="AO174" s="51"/>
    </row>
    <row r="175" spans="2:41" ht="12" customHeight="1">
      <c r="B175" s="85"/>
      <c r="C175" s="85"/>
      <c r="D175" s="3"/>
      <c r="E175" s="3"/>
      <c r="F175" s="89"/>
      <c r="G175" s="89"/>
      <c r="H175" s="89"/>
      <c r="I175" s="89"/>
      <c r="J175" s="89"/>
      <c r="K175" s="89"/>
      <c r="L175" s="89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9"/>
      <c r="AC175" s="89"/>
      <c r="AD175" s="89"/>
      <c r="AE175" s="89"/>
      <c r="AF175" s="89"/>
      <c r="AG175" s="89"/>
      <c r="AH175" s="89"/>
      <c r="AO175" s="51"/>
    </row>
    <row r="176" spans="2:41" ht="12" customHeight="1">
      <c r="B176" s="85" t="s">
        <v>16</v>
      </c>
      <c r="C176" s="85"/>
      <c r="D176" s="51" t="s">
        <v>85</v>
      </c>
      <c r="E176" s="9" t="s">
        <v>145</v>
      </c>
      <c r="F176" s="89" t="s">
        <v>139</v>
      </c>
      <c r="G176" s="89"/>
      <c r="H176" s="89"/>
      <c r="I176" s="89"/>
      <c r="J176" s="92">
        <v>1.8012887797619046</v>
      </c>
      <c r="K176" s="92"/>
      <c r="L176" s="92"/>
      <c r="M176" s="48"/>
      <c r="O176" s="85" t="s">
        <v>16</v>
      </c>
      <c r="P176" s="85"/>
      <c r="Q176" s="86" t="s">
        <v>210</v>
      </c>
      <c r="R176" s="86"/>
      <c r="S176" s="86"/>
      <c r="T176" s="86"/>
      <c r="U176" s="86"/>
      <c r="V176" s="86"/>
      <c r="W176" s="86"/>
      <c r="X176" s="85" t="s">
        <v>145</v>
      </c>
      <c r="Y176" s="85"/>
      <c r="Z176" s="85"/>
      <c r="AA176" s="85"/>
      <c r="AB176" s="89" t="s">
        <v>139</v>
      </c>
      <c r="AC176" s="89"/>
      <c r="AD176" s="89"/>
      <c r="AE176" s="89"/>
      <c r="AF176" s="92">
        <v>0.8090867261904762</v>
      </c>
      <c r="AG176" s="92"/>
      <c r="AH176" s="92"/>
      <c r="AI176" s="48"/>
      <c r="AO176" s="51"/>
    </row>
    <row r="177" spans="2:41" ht="12" customHeight="1">
      <c r="B177" s="85" t="s">
        <v>17</v>
      </c>
      <c r="C177" s="85"/>
      <c r="D177" s="51" t="s">
        <v>200</v>
      </c>
      <c r="E177" s="9" t="s">
        <v>145</v>
      </c>
      <c r="F177" s="89" t="s">
        <v>139</v>
      </c>
      <c r="G177" s="89"/>
      <c r="H177" s="89"/>
      <c r="I177" s="89"/>
      <c r="J177" s="92">
        <v>1.7279951488095238</v>
      </c>
      <c r="K177" s="92"/>
      <c r="L177" s="92"/>
      <c r="M177" s="48"/>
      <c r="O177" s="85" t="s">
        <v>17</v>
      </c>
      <c r="P177" s="85"/>
      <c r="Q177" s="86" t="s">
        <v>211</v>
      </c>
      <c r="R177" s="86"/>
      <c r="S177" s="86"/>
      <c r="T177" s="86"/>
      <c r="U177" s="86"/>
      <c r="V177" s="86"/>
      <c r="W177" s="86"/>
      <c r="X177" s="85" t="s">
        <v>145</v>
      </c>
      <c r="Y177" s="85"/>
      <c r="Z177" s="85"/>
      <c r="AA177" s="85"/>
      <c r="AB177" s="89" t="s">
        <v>139</v>
      </c>
      <c r="AC177" s="89"/>
      <c r="AD177" s="89"/>
      <c r="AE177" s="89"/>
      <c r="AF177" s="92">
        <v>0.7944008382936508</v>
      </c>
      <c r="AG177" s="92"/>
      <c r="AH177" s="92"/>
      <c r="AI177" s="48"/>
      <c r="AO177" s="46"/>
    </row>
    <row r="178" spans="2:35" ht="12" customHeight="1">
      <c r="B178" s="85" t="s">
        <v>18</v>
      </c>
      <c r="C178" s="85"/>
      <c r="D178" s="51" t="s">
        <v>97</v>
      </c>
      <c r="E178" s="9" t="s">
        <v>145</v>
      </c>
      <c r="F178" s="89" t="s">
        <v>139</v>
      </c>
      <c r="G178" s="89"/>
      <c r="H178" s="89"/>
      <c r="I178" s="89"/>
      <c r="J178" s="92">
        <v>1.6976843055555555</v>
      </c>
      <c r="K178" s="92"/>
      <c r="L178" s="92"/>
      <c r="M178" s="48"/>
      <c r="O178" s="85" t="s">
        <v>18</v>
      </c>
      <c r="P178" s="85"/>
      <c r="Q178" s="86" t="s">
        <v>209</v>
      </c>
      <c r="R178" s="86"/>
      <c r="S178" s="86"/>
      <c r="T178" s="86"/>
      <c r="U178" s="86"/>
      <c r="V178" s="86"/>
      <c r="W178" s="86"/>
      <c r="X178" s="85" t="s">
        <v>145</v>
      </c>
      <c r="Y178" s="85"/>
      <c r="Z178" s="85"/>
      <c r="AA178" s="85"/>
      <c r="AB178" s="89" t="s">
        <v>139</v>
      </c>
      <c r="AC178" s="89"/>
      <c r="AD178" s="89"/>
      <c r="AE178" s="89"/>
      <c r="AF178" s="92">
        <v>0.7640899950396824</v>
      </c>
      <c r="AG178" s="92"/>
      <c r="AH178" s="92"/>
      <c r="AI178" s="48"/>
    </row>
    <row r="179" spans="2:35" ht="12" customHeight="1">
      <c r="B179" s="85" t="s">
        <v>19</v>
      </c>
      <c r="C179" s="85"/>
      <c r="D179" s="51" t="s">
        <v>95</v>
      </c>
      <c r="E179" s="9" t="s">
        <v>145</v>
      </c>
      <c r="F179" s="89" t="s">
        <v>139</v>
      </c>
      <c r="G179" s="89"/>
      <c r="H179" s="89"/>
      <c r="I179" s="89"/>
      <c r="J179" s="92">
        <v>1.119040248015873</v>
      </c>
      <c r="K179" s="92"/>
      <c r="L179" s="92"/>
      <c r="M179" s="48"/>
      <c r="O179" s="85" t="s">
        <v>19</v>
      </c>
      <c r="P179" s="85"/>
      <c r="Q179" s="86" t="s">
        <v>217</v>
      </c>
      <c r="R179" s="86"/>
      <c r="S179" s="86"/>
      <c r="T179" s="86"/>
      <c r="U179" s="86"/>
      <c r="V179" s="86"/>
      <c r="W179" s="86"/>
      <c r="X179" s="85" t="s">
        <v>145</v>
      </c>
      <c r="Y179" s="85"/>
      <c r="Z179" s="85"/>
      <c r="AA179" s="85"/>
      <c r="AB179" s="89" t="s">
        <v>139</v>
      </c>
      <c r="AC179" s="89"/>
      <c r="AD179" s="89"/>
      <c r="AE179" s="89"/>
      <c r="AF179" s="92">
        <v>0.4238256299603174</v>
      </c>
      <c r="AG179" s="92"/>
      <c r="AH179" s="92"/>
      <c r="AI179" s="48"/>
    </row>
    <row r="180" spans="2:35" ht="12" customHeight="1">
      <c r="B180" s="85" t="s">
        <v>20</v>
      </c>
      <c r="C180" s="85"/>
      <c r="D180" s="51" t="s">
        <v>216</v>
      </c>
      <c r="E180" s="9" t="s">
        <v>145</v>
      </c>
      <c r="F180" s="89" t="s">
        <v>139</v>
      </c>
      <c r="G180" s="89"/>
      <c r="H180" s="89"/>
      <c r="I180" s="89"/>
      <c r="J180" s="92">
        <v>0.5143282093253968</v>
      </c>
      <c r="K180" s="92"/>
      <c r="L180" s="92"/>
      <c r="M180" s="48"/>
      <c r="O180" s="85" t="s">
        <v>20</v>
      </c>
      <c r="P180" s="85"/>
      <c r="Q180" s="86" t="s">
        <v>242</v>
      </c>
      <c r="R180" s="86"/>
      <c r="S180" s="86"/>
      <c r="T180" s="86"/>
      <c r="U180" s="86"/>
      <c r="V180" s="86"/>
      <c r="W180" s="86"/>
      <c r="X180" s="85" t="s">
        <v>145</v>
      </c>
      <c r="Y180" s="85"/>
      <c r="Z180" s="85"/>
      <c r="AA180" s="85"/>
      <c r="AB180" s="89" t="s">
        <v>247</v>
      </c>
      <c r="AC180" s="89"/>
      <c r="AD180" s="89"/>
      <c r="AE180" s="89"/>
      <c r="AF180" s="92">
        <v>1.050223478593272</v>
      </c>
      <c r="AG180" s="92"/>
      <c r="AH180" s="92"/>
      <c r="AI180" s="48"/>
    </row>
    <row r="181" spans="2:34" ht="12" customHeight="1">
      <c r="B181" s="85" t="s">
        <v>21</v>
      </c>
      <c r="C181" s="85"/>
      <c r="D181" s="46" t="s">
        <v>126</v>
      </c>
      <c r="E181" s="9" t="s">
        <v>145</v>
      </c>
      <c r="F181" s="89" t="s">
        <v>142</v>
      </c>
      <c r="G181" s="89"/>
      <c r="H181" s="89"/>
      <c r="I181" s="89"/>
      <c r="J181" s="92">
        <v>0.9645872988505747</v>
      </c>
      <c r="K181" s="92"/>
      <c r="L181" s="92"/>
      <c r="M181" s="48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6"/>
      <c r="AC181" s="6"/>
      <c r="AD181" s="6"/>
      <c r="AE181" s="6"/>
      <c r="AF181" s="101">
        <f>SUM(AF176:AH180)</f>
        <v>3.841626668077399</v>
      </c>
      <c r="AG181" s="103"/>
      <c r="AH181" s="103"/>
    </row>
    <row r="182" spans="10:34" ht="12" customHeight="1">
      <c r="J182" s="101">
        <f>SUM(J176:L181)</f>
        <v>7.824923990318828</v>
      </c>
      <c r="K182" s="103"/>
      <c r="L182" s="103"/>
      <c r="AF182" s="103"/>
      <c r="AG182" s="103"/>
      <c r="AH182" s="103"/>
    </row>
    <row r="183" spans="10:34" ht="12" customHeight="1">
      <c r="J183" s="103"/>
      <c r="K183" s="103"/>
      <c r="L183" s="103"/>
      <c r="AF183" s="6"/>
      <c r="AG183" s="6"/>
      <c r="AH183" s="6"/>
    </row>
    <row r="185" spans="2:27" ht="12" customHeight="1">
      <c r="B185" s="104" t="s">
        <v>101</v>
      </c>
      <c r="C185" s="104"/>
      <c r="D185" s="104"/>
      <c r="E185" s="104"/>
      <c r="O185" s="104" t="s">
        <v>156</v>
      </c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</row>
    <row r="186" spans="2:27" ht="12" customHeight="1">
      <c r="B186" s="104"/>
      <c r="C186" s="104"/>
      <c r="D186" s="104"/>
      <c r="E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</row>
    <row r="187" spans="2:27" ht="12" customHeight="1">
      <c r="B187" s="53"/>
      <c r="C187" s="53"/>
      <c r="D187" s="53"/>
      <c r="E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2:34" ht="12" customHeight="1">
      <c r="B188" s="85"/>
      <c r="C188" s="85"/>
      <c r="D188" s="3" t="s">
        <v>0</v>
      </c>
      <c r="E188" s="3" t="s">
        <v>4</v>
      </c>
      <c r="F188" s="89" t="s">
        <v>5</v>
      </c>
      <c r="G188" s="89"/>
      <c r="H188" s="89"/>
      <c r="I188" s="89"/>
      <c r="J188" s="89" t="s">
        <v>63</v>
      </c>
      <c r="K188" s="89"/>
      <c r="L188" s="89"/>
      <c r="O188" s="85"/>
      <c r="P188" s="85"/>
      <c r="Q188" s="85" t="s">
        <v>0</v>
      </c>
      <c r="R188" s="85"/>
      <c r="S188" s="85"/>
      <c r="T188" s="85"/>
      <c r="U188" s="85"/>
      <c r="V188" s="85"/>
      <c r="W188" s="85"/>
      <c r="X188" s="85" t="s">
        <v>4</v>
      </c>
      <c r="Y188" s="85"/>
      <c r="Z188" s="85"/>
      <c r="AA188" s="85"/>
      <c r="AB188" s="89" t="s">
        <v>5</v>
      </c>
      <c r="AC188" s="89"/>
      <c r="AD188" s="89"/>
      <c r="AE188" s="89"/>
      <c r="AF188" s="89" t="s">
        <v>63</v>
      </c>
      <c r="AG188" s="89"/>
      <c r="AH188" s="89"/>
    </row>
    <row r="189" spans="2:34" ht="12" customHeight="1">
      <c r="B189" s="85"/>
      <c r="C189" s="85"/>
      <c r="D189" s="3"/>
      <c r="E189" s="3"/>
      <c r="F189" s="89"/>
      <c r="G189" s="89"/>
      <c r="H189" s="89"/>
      <c r="I189" s="89"/>
      <c r="J189" s="89"/>
      <c r="K189" s="89"/>
      <c r="L189" s="89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9"/>
      <c r="AC189" s="89"/>
      <c r="AD189" s="89"/>
      <c r="AE189" s="89"/>
      <c r="AF189" s="89"/>
      <c r="AG189" s="89"/>
      <c r="AH189" s="89"/>
    </row>
    <row r="190" spans="2:35" ht="12" customHeight="1">
      <c r="B190" s="85" t="s">
        <v>16</v>
      </c>
      <c r="C190" s="85"/>
      <c r="D190" s="46" t="s">
        <v>102</v>
      </c>
      <c r="E190" s="46" t="s">
        <v>145</v>
      </c>
      <c r="F190" s="89" t="s">
        <v>139</v>
      </c>
      <c r="G190" s="89"/>
      <c r="H190" s="89"/>
      <c r="I190" s="89"/>
      <c r="J190" s="92">
        <v>1.3405051339285714</v>
      </c>
      <c r="K190" s="92"/>
      <c r="L190" s="92"/>
      <c r="M190" s="48"/>
      <c r="O190" s="85" t="s">
        <v>16</v>
      </c>
      <c r="P190" s="85"/>
      <c r="Q190" s="86" t="s">
        <v>219</v>
      </c>
      <c r="R190" s="86"/>
      <c r="S190" s="86"/>
      <c r="T190" s="86"/>
      <c r="U190" s="86"/>
      <c r="V190" s="86"/>
      <c r="W190" s="86"/>
      <c r="X190" s="85" t="s">
        <v>152</v>
      </c>
      <c r="Y190" s="85"/>
      <c r="Z190" s="85"/>
      <c r="AA190" s="85"/>
      <c r="AB190" s="89" t="s">
        <v>139</v>
      </c>
      <c r="AC190" s="89"/>
      <c r="AD190" s="89"/>
      <c r="AE190" s="89"/>
      <c r="AF190" s="92">
        <v>1.436913</v>
      </c>
      <c r="AG190" s="92"/>
      <c r="AH190" s="92"/>
      <c r="AI190" s="48"/>
    </row>
    <row r="191" spans="2:35" ht="12" customHeight="1">
      <c r="B191" s="85" t="s">
        <v>17</v>
      </c>
      <c r="C191" s="85"/>
      <c r="D191" s="46" t="s">
        <v>100</v>
      </c>
      <c r="E191" s="46" t="s">
        <v>145</v>
      </c>
      <c r="F191" s="89" t="s">
        <v>139</v>
      </c>
      <c r="G191" s="89"/>
      <c r="H191" s="89"/>
      <c r="I191" s="89"/>
      <c r="J191" s="92">
        <v>1.1477670982142858</v>
      </c>
      <c r="K191" s="92"/>
      <c r="L191" s="92"/>
      <c r="M191" s="48"/>
      <c r="O191" s="85" t="s">
        <v>17</v>
      </c>
      <c r="P191" s="85"/>
      <c r="Q191" s="86" t="s">
        <v>224</v>
      </c>
      <c r="R191" s="86"/>
      <c r="S191" s="86"/>
      <c r="T191" s="86"/>
      <c r="U191" s="86"/>
      <c r="V191" s="86"/>
      <c r="W191" s="86"/>
      <c r="X191" s="85" t="s">
        <v>152</v>
      </c>
      <c r="Y191" s="85"/>
      <c r="Z191" s="85"/>
      <c r="AA191" s="85"/>
      <c r="AB191" s="89" t="s">
        <v>139</v>
      </c>
      <c r="AC191" s="89"/>
      <c r="AD191" s="89"/>
      <c r="AE191" s="89"/>
      <c r="AF191" s="92">
        <v>0.9054829999999999</v>
      </c>
      <c r="AG191" s="92"/>
      <c r="AH191" s="92"/>
      <c r="AI191" s="48"/>
    </row>
    <row r="192" spans="2:35" ht="12" customHeight="1">
      <c r="B192" s="85" t="s">
        <v>18</v>
      </c>
      <c r="C192" s="85"/>
      <c r="D192" s="46" t="s">
        <v>118</v>
      </c>
      <c r="E192" s="46" t="s">
        <v>152</v>
      </c>
      <c r="F192" s="89" t="s">
        <v>139</v>
      </c>
      <c r="G192" s="89"/>
      <c r="H192" s="89"/>
      <c r="I192" s="89"/>
      <c r="J192" s="92">
        <v>1.18107325</v>
      </c>
      <c r="K192" s="92"/>
      <c r="L192" s="92"/>
      <c r="M192" s="48"/>
      <c r="O192" s="85" t="s">
        <v>18</v>
      </c>
      <c r="P192" s="85"/>
      <c r="Q192" s="86" t="s">
        <v>226</v>
      </c>
      <c r="R192" s="86"/>
      <c r="S192" s="86"/>
      <c r="T192" s="86"/>
      <c r="U192" s="86"/>
      <c r="V192" s="86"/>
      <c r="W192" s="86"/>
      <c r="X192" s="85" t="s">
        <v>152</v>
      </c>
      <c r="Y192" s="85"/>
      <c r="Z192" s="85"/>
      <c r="AA192" s="85"/>
      <c r="AB192" s="89" t="s">
        <v>139</v>
      </c>
      <c r="AC192" s="89"/>
      <c r="AD192" s="89"/>
      <c r="AE192" s="89"/>
      <c r="AF192" s="92">
        <v>0.77239275</v>
      </c>
      <c r="AG192" s="92"/>
      <c r="AH192" s="92"/>
      <c r="AI192" s="48"/>
    </row>
    <row r="193" spans="2:34" ht="12" customHeight="1">
      <c r="B193" s="85" t="s">
        <v>19</v>
      </c>
      <c r="C193" s="85"/>
      <c r="D193" s="46" t="s">
        <v>225</v>
      </c>
      <c r="E193" s="46" t="s">
        <v>152</v>
      </c>
      <c r="F193" s="89" t="s">
        <v>139</v>
      </c>
      <c r="G193" s="89"/>
      <c r="H193" s="89"/>
      <c r="I193" s="89"/>
      <c r="J193" s="92">
        <v>0.8311787500000001</v>
      </c>
      <c r="K193" s="92"/>
      <c r="L193" s="92"/>
      <c r="M193" s="48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6"/>
      <c r="AC193" s="6"/>
      <c r="AD193" s="6"/>
      <c r="AE193" s="6"/>
      <c r="AF193" s="101">
        <f>SUM(AF190:AH192)</f>
        <v>3.1147887499999998</v>
      </c>
      <c r="AG193" s="103"/>
      <c r="AH193" s="103"/>
    </row>
    <row r="194" spans="2:34" ht="12" customHeight="1">
      <c r="B194" s="85" t="s">
        <v>20</v>
      </c>
      <c r="C194" s="85"/>
      <c r="D194" s="46" t="s">
        <v>228</v>
      </c>
      <c r="E194" s="46" t="s">
        <v>152</v>
      </c>
      <c r="F194" s="89" t="s">
        <v>139</v>
      </c>
      <c r="G194" s="89"/>
      <c r="H194" s="89"/>
      <c r="I194" s="89"/>
      <c r="J194" s="92">
        <v>0.334115</v>
      </c>
      <c r="K194" s="92"/>
      <c r="L194" s="92"/>
      <c r="M194" s="48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6"/>
      <c r="AC194" s="6"/>
      <c r="AD194" s="6"/>
      <c r="AE194" s="6"/>
      <c r="AF194" s="103"/>
      <c r="AG194" s="103"/>
      <c r="AH194" s="103"/>
    </row>
    <row r="195" spans="2:34" ht="12" customHeight="1">
      <c r="B195" s="85" t="s">
        <v>21</v>
      </c>
      <c r="C195" s="85"/>
      <c r="D195" s="46" t="s">
        <v>124</v>
      </c>
      <c r="E195" s="46" t="s">
        <v>145</v>
      </c>
      <c r="F195" s="89" t="s">
        <v>142</v>
      </c>
      <c r="G195" s="89"/>
      <c r="H195" s="89"/>
      <c r="I195" s="89"/>
      <c r="J195" s="92">
        <v>1.2733963793103447</v>
      </c>
      <c r="K195" s="92"/>
      <c r="L195" s="92"/>
      <c r="M195" s="48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6"/>
      <c r="AC195" s="6"/>
      <c r="AD195" s="6"/>
      <c r="AE195" s="6"/>
      <c r="AF195" s="6"/>
      <c r="AG195" s="6"/>
      <c r="AH195" s="6"/>
    </row>
    <row r="196" spans="2:27" ht="12" customHeight="1">
      <c r="B196" s="85" t="s">
        <v>22</v>
      </c>
      <c r="C196" s="85"/>
      <c r="D196" s="46" t="s">
        <v>231</v>
      </c>
      <c r="E196" s="46" t="s">
        <v>145</v>
      </c>
      <c r="F196" s="89" t="s">
        <v>142</v>
      </c>
      <c r="G196" s="89"/>
      <c r="H196" s="89"/>
      <c r="I196" s="89"/>
      <c r="J196" s="92">
        <v>0.7323910344827586</v>
      </c>
      <c r="K196" s="92"/>
      <c r="L196" s="92"/>
      <c r="M196" s="48"/>
      <c r="O196" s="104" t="s">
        <v>248</v>
      </c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</row>
    <row r="197" spans="2:27" ht="12" customHeight="1">
      <c r="B197" s="85" t="s">
        <v>23</v>
      </c>
      <c r="C197" s="85"/>
      <c r="D197" s="49" t="s">
        <v>128</v>
      </c>
      <c r="E197" s="49" t="s">
        <v>152</v>
      </c>
      <c r="F197" s="89" t="s">
        <v>142</v>
      </c>
      <c r="G197" s="89"/>
      <c r="H197" s="89"/>
      <c r="I197" s="89"/>
      <c r="J197" s="92">
        <v>1.4534119303278688</v>
      </c>
      <c r="K197" s="92"/>
      <c r="L197" s="92"/>
      <c r="M197" s="48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</row>
    <row r="198" spans="2:27" ht="12" customHeight="1">
      <c r="B198" s="85" t="s">
        <v>24</v>
      </c>
      <c r="C198" s="85"/>
      <c r="D198" s="49" t="s">
        <v>234</v>
      </c>
      <c r="E198" s="49" t="s">
        <v>152</v>
      </c>
      <c r="F198" s="89" t="s">
        <v>142</v>
      </c>
      <c r="G198" s="89"/>
      <c r="H198" s="89"/>
      <c r="I198" s="89"/>
      <c r="J198" s="92">
        <v>1.0953436926229507</v>
      </c>
      <c r="K198" s="92"/>
      <c r="L198" s="92"/>
      <c r="M198" s="48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2:34" ht="12" customHeight="1">
      <c r="B199" s="85" t="s">
        <v>25</v>
      </c>
      <c r="C199" s="85"/>
      <c r="D199" s="49" t="s">
        <v>240</v>
      </c>
      <c r="E199" s="49" t="s">
        <v>145</v>
      </c>
      <c r="F199" s="89" t="s">
        <v>151</v>
      </c>
      <c r="G199" s="89"/>
      <c r="H199" s="89"/>
      <c r="I199" s="89"/>
      <c r="J199" s="92">
        <v>0.8267459893048128</v>
      </c>
      <c r="K199" s="92"/>
      <c r="L199" s="92"/>
      <c r="M199" s="48"/>
      <c r="O199" s="85"/>
      <c r="P199" s="85"/>
      <c r="Q199" s="85" t="s">
        <v>0</v>
      </c>
      <c r="R199" s="85"/>
      <c r="S199" s="85"/>
      <c r="T199" s="85"/>
      <c r="U199" s="85"/>
      <c r="V199" s="85"/>
      <c r="W199" s="85"/>
      <c r="X199" s="85" t="s">
        <v>4</v>
      </c>
      <c r="Y199" s="85"/>
      <c r="Z199" s="85"/>
      <c r="AA199" s="85"/>
      <c r="AB199" s="89" t="s">
        <v>5</v>
      </c>
      <c r="AC199" s="89"/>
      <c r="AD199" s="89"/>
      <c r="AE199" s="89"/>
      <c r="AF199" s="89" t="s">
        <v>63</v>
      </c>
      <c r="AG199" s="89"/>
      <c r="AH199" s="89"/>
    </row>
    <row r="200" spans="2:34" ht="12" customHeight="1">
      <c r="B200" s="85" t="s">
        <v>26</v>
      </c>
      <c r="C200" s="85"/>
      <c r="D200" s="46" t="s">
        <v>220</v>
      </c>
      <c r="E200" s="49" t="s">
        <v>152</v>
      </c>
      <c r="F200" s="89" t="s">
        <v>139</v>
      </c>
      <c r="G200" s="89"/>
      <c r="H200" s="89"/>
      <c r="I200" s="89"/>
      <c r="J200" s="92">
        <v>1.2845377500000001</v>
      </c>
      <c r="K200" s="92"/>
      <c r="L200" s="92"/>
      <c r="M200" s="48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9"/>
      <c r="AC200" s="89"/>
      <c r="AD200" s="89"/>
      <c r="AE200" s="89"/>
      <c r="AF200" s="89"/>
      <c r="AG200" s="89"/>
      <c r="AH200" s="89"/>
    </row>
    <row r="201" spans="6:34" ht="12" customHeight="1">
      <c r="F201" s="6"/>
      <c r="G201" s="6"/>
      <c r="H201" s="6"/>
      <c r="I201" s="6"/>
      <c r="J201" s="101">
        <f>SUM(J190:L200)</f>
        <v>11.500466008191593</v>
      </c>
      <c r="K201" s="103"/>
      <c r="L201" s="103"/>
      <c r="O201" s="85" t="s">
        <v>16</v>
      </c>
      <c r="P201" s="85"/>
      <c r="Q201" s="86" t="s">
        <v>232</v>
      </c>
      <c r="R201" s="86"/>
      <c r="S201" s="86"/>
      <c r="T201" s="86"/>
      <c r="U201" s="86"/>
      <c r="V201" s="86"/>
      <c r="W201" s="86"/>
      <c r="X201" s="85" t="s">
        <v>145</v>
      </c>
      <c r="Y201" s="85"/>
      <c r="Z201" s="85"/>
      <c r="AA201" s="85"/>
      <c r="AB201" s="89" t="s">
        <v>142</v>
      </c>
      <c r="AC201" s="89"/>
      <c r="AD201" s="89"/>
      <c r="AE201" s="89"/>
      <c r="AF201" s="92">
        <v>0.39809313218390796</v>
      </c>
      <c r="AG201" s="92"/>
      <c r="AH201" s="92"/>
    </row>
    <row r="202" spans="10:34" ht="12" customHeight="1">
      <c r="J202" s="103"/>
      <c r="K202" s="103"/>
      <c r="L202" s="103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6"/>
      <c r="AC202" s="6"/>
      <c r="AD202" s="6"/>
      <c r="AE202" s="6"/>
      <c r="AF202" s="101">
        <f>SUM(AF201)</f>
        <v>0.39809313218390796</v>
      </c>
      <c r="AG202" s="101"/>
      <c r="AH202" s="101"/>
    </row>
    <row r="203" spans="10:34" ht="12" customHeight="1">
      <c r="J203" s="52"/>
      <c r="K203" s="52"/>
      <c r="L203" s="52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6"/>
      <c r="AC203" s="6"/>
      <c r="AD203" s="6"/>
      <c r="AE203" s="6"/>
      <c r="AF203" s="101"/>
      <c r="AG203" s="101"/>
      <c r="AH203" s="101"/>
    </row>
    <row r="204" spans="10:34" ht="12" customHeight="1">
      <c r="J204" s="52"/>
      <c r="K204" s="52"/>
      <c r="L204" s="52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6"/>
      <c r="AC204" s="6"/>
      <c r="AD204" s="6"/>
      <c r="AE204" s="6"/>
      <c r="AF204" s="50"/>
      <c r="AG204" s="50"/>
      <c r="AH204" s="50"/>
    </row>
    <row r="205" spans="10:34" ht="12" customHeight="1">
      <c r="J205" s="52"/>
      <c r="K205" s="52"/>
      <c r="L205" s="52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6"/>
      <c r="AC205" s="6"/>
      <c r="AD205" s="6"/>
      <c r="AE205" s="6"/>
      <c r="AF205" s="50"/>
      <c r="AG205" s="50"/>
      <c r="AH205" s="50"/>
    </row>
    <row r="206" spans="10:34" ht="12" customHeight="1">
      <c r="J206" s="52"/>
      <c r="K206" s="52"/>
      <c r="L206" s="52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6"/>
      <c r="AC206" s="6"/>
      <c r="AD206" s="6"/>
      <c r="AE206" s="6"/>
      <c r="AF206" s="50"/>
      <c r="AG206" s="50"/>
      <c r="AH206" s="50"/>
    </row>
    <row r="207" spans="10:34" ht="12" customHeight="1">
      <c r="J207" s="52"/>
      <c r="K207" s="52"/>
      <c r="L207" s="52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6"/>
      <c r="AC207" s="6"/>
      <c r="AD207" s="6"/>
      <c r="AE207" s="6"/>
      <c r="AF207" s="50"/>
      <c r="AG207" s="50"/>
      <c r="AH207" s="50"/>
    </row>
    <row r="208" spans="10:34" ht="12" customHeight="1">
      <c r="J208" s="52"/>
      <c r="K208" s="52"/>
      <c r="L208" s="52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6"/>
      <c r="AC208" s="6"/>
      <c r="AD208" s="6"/>
      <c r="AE208" s="6"/>
      <c r="AF208" s="50"/>
      <c r="AG208" s="50"/>
      <c r="AH208" s="50"/>
    </row>
    <row r="209" spans="15:34" ht="12" customHeight="1"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6"/>
      <c r="AC209" s="6"/>
      <c r="AD209" s="6"/>
      <c r="AE209" s="6"/>
      <c r="AF209" s="54"/>
      <c r="AG209" s="54"/>
      <c r="AH209" s="54"/>
    </row>
    <row r="210" spans="2:27" ht="12" customHeight="1">
      <c r="B210" s="104" t="s">
        <v>81</v>
      </c>
      <c r="C210" s="104"/>
      <c r="D210" s="104"/>
      <c r="E210" s="104"/>
      <c r="J210" s="6"/>
      <c r="K210" s="6"/>
      <c r="L210" s="6"/>
      <c r="O210" s="104" t="s">
        <v>158</v>
      </c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</row>
    <row r="211" spans="2:27" ht="12" customHeight="1">
      <c r="B211" s="104"/>
      <c r="C211" s="104"/>
      <c r="D211" s="104"/>
      <c r="E211" s="104"/>
      <c r="J211" s="6"/>
      <c r="K211" s="6"/>
      <c r="L211" s="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</row>
    <row r="212" spans="2:27" ht="12" customHeight="1">
      <c r="B212" s="53"/>
      <c r="C212" s="53"/>
      <c r="D212" s="53"/>
      <c r="E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2:34" ht="12" customHeight="1">
      <c r="B213" s="85"/>
      <c r="C213" s="85"/>
      <c r="D213" s="3" t="s">
        <v>0</v>
      </c>
      <c r="E213" s="3" t="s">
        <v>4</v>
      </c>
      <c r="F213" s="89" t="s">
        <v>5</v>
      </c>
      <c r="G213" s="89"/>
      <c r="H213" s="89"/>
      <c r="I213" s="89"/>
      <c r="J213" s="89" t="s">
        <v>63</v>
      </c>
      <c r="K213" s="89"/>
      <c r="L213" s="89"/>
      <c r="O213" s="85"/>
      <c r="P213" s="85"/>
      <c r="Q213" s="85" t="s">
        <v>0</v>
      </c>
      <c r="R213" s="85"/>
      <c r="S213" s="85"/>
      <c r="T213" s="85"/>
      <c r="U213" s="85"/>
      <c r="V213" s="85"/>
      <c r="W213" s="85"/>
      <c r="X213" s="85" t="s">
        <v>4</v>
      </c>
      <c r="Y213" s="85"/>
      <c r="Z213" s="85"/>
      <c r="AA213" s="85"/>
      <c r="AB213" s="89" t="s">
        <v>5</v>
      </c>
      <c r="AC213" s="89"/>
      <c r="AD213" s="89"/>
      <c r="AE213" s="89"/>
      <c r="AF213" s="89" t="s">
        <v>63</v>
      </c>
      <c r="AG213" s="89"/>
      <c r="AH213" s="89"/>
    </row>
    <row r="214" spans="2:34" ht="12" customHeight="1">
      <c r="B214" s="85"/>
      <c r="C214" s="85"/>
      <c r="D214" s="3"/>
      <c r="E214" s="3"/>
      <c r="F214" s="89"/>
      <c r="G214" s="89"/>
      <c r="H214" s="89"/>
      <c r="I214" s="89"/>
      <c r="J214" s="89"/>
      <c r="K214" s="89"/>
      <c r="L214" s="89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9"/>
      <c r="AC214" s="89"/>
      <c r="AD214" s="89"/>
      <c r="AE214" s="89"/>
      <c r="AF214" s="89"/>
      <c r="AG214" s="89"/>
      <c r="AH214" s="89"/>
    </row>
    <row r="215" spans="2:35" ht="12" customHeight="1">
      <c r="B215" s="85" t="s">
        <v>16</v>
      </c>
      <c r="C215" s="85"/>
      <c r="D215" s="51" t="s">
        <v>87</v>
      </c>
      <c r="E215" s="3" t="s">
        <v>145</v>
      </c>
      <c r="F215" s="89" t="s">
        <v>139</v>
      </c>
      <c r="G215" s="89"/>
      <c r="H215" s="89"/>
      <c r="I215" s="89"/>
      <c r="J215" s="92">
        <v>1.6657894692460318</v>
      </c>
      <c r="K215" s="92"/>
      <c r="L215" s="92"/>
      <c r="M215" s="48"/>
      <c r="O215" s="85" t="s">
        <v>16</v>
      </c>
      <c r="P215" s="85"/>
      <c r="Q215" s="86" t="s">
        <v>227</v>
      </c>
      <c r="R215" s="86"/>
      <c r="S215" s="86"/>
      <c r="T215" s="86"/>
      <c r="U215" s="86"/>
      <c r="V215" s="86"/>
      <c r="W215" s="86"/>
      <c r="X215" s="85" t="s">
        <v>152</v>
      </c>
      <c r="Y215" s="85"/>
      <c r="Z215" s="85"/>
      <c r="AA215" s="85"/>
      <c r="AB215" s="89" t="s">
        <v>139</v>
      </c>
      <c r="AC215" s="89"/>
      <c r="AD215" s="89"/>
      <c r="AE215" s="89"/>
      <c r="AF215" s="92">
        <v>1.436913</v>
      </c>
      <c r="AG215" s="92"/>
      <c r="AH215" s="92"/>
      <c r="AI215" s="48"/>
    </row>
    <row r="216" spans="2:34" ht="12" customHeight="1">
      <c r="B216" s="85" t="s">
        <v>17</v>
      </c>
      <c r="C216" s="85"/>
      <c r="D216" s="51" t="s">
        <v>163</v>
      </c>
      <c r="E216" s="3" t="s">
        <v>145</v>
      </c>
      <c r="F216" s="89" t="s">
        <v>139</v>
      </c>
      <c r="G216" s="89"/>
      <c r="H216" s="89"/>
      <c r="I216" s="89"/>
      <c r="J216" s="92">
        <v>1.6004158035714284</v>
      </c>
      <c r="K216" s="92"/>
      <c r="L216" s="92"/>
      <c r="M216" s="48"/>
      <c r="O216" s="85" t="s">
        <v>17</v>
      </c>
      <c r="P216" s="85"/>
      <c r="Q216" s="86" t="s">
        <v>120</v>
      </c>
      <c r="R216" s="86"/>
      <c r="S216" s="86"/>
      <c r="T216" s="86"/>
      <c r="U216" s="86"/>
      <c r="V216" s="86"/>
      <c r="W216" s="86"/>
      <c r="X216" s="85" t="s">
        <v>152</v>
      </c>
      <c r="Y216" s="85"/>
      <c r="Z216" s="85"/>
      <c r="AA216" s="85"/>
      <c r="AB216" s="89" t="s">
        <v>139</v>
      </c>
      <c r="AC216" s="89"/>
      <c r="AD216" s="89"/>
      <c r="AE216" s="89"/>
      <c r="AF216" s="92">
        <v>1.229984</v>
      </c>
      <c r="AG216" s="92"/>
      <c r="AH216" s="92"/>
    </row>
    <row r="217" spans="2:34" ht="12" customHeight="1">
      <c r="B217" s="85" t="s">
        <v>18</v>
      </c>
      <c r="C217" s="85"/>
      <c r="D217" s="51" t="s">
        <v>91</v>
      </c>
      <c r="E217" s="3" t="s">
        <v>145</v>
      </c>
      <c r="F217" s="89" t="s">
        <v>139</v>
      </c>
      <c r="G217" s="89"/>
      <c r="H217" s="89"/>
      <c r="I217" s="89"/>
      <c r="J217" s="92">
        <v>1.3850719146825397</v>
      </c>
      <c r="K217" s="92"/>
      <c r="L217" s="92"/>
      <c r="M217" s="48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6"/>
      <c r="AC217" s="6"/>
      <c r="AD217" s="6"/>
      <c r="AE217" s="6"/>
      <c r="AF217" s="101">
        <f>SUM(AF215:AH216)</f>
        <v>2.666897</v>
      </c>
      <c r="AG217" s="103"/>
      <c r="AH217" s="103"/>
    </row>
    <row r="218" spans="2:34" ht="12" customHeight="1">
      <c r="B218" s="85" t="s">
        <v>19</v>
      </c>
      <c r="C218" s="85"/>
      <c r="D218" s="51" t="s">
        <v>90</v>
      </c>
      <c r="E218" s="3" t="s">
        <v>145</v>
      </c>
      <c r="F218" s="89" t="s">
        <v>139</v>
      </c>
      <c r="G218" s="89"/>
      <c r="H218" s="89"/>
      <c r="I218" s="89"/>
      <c r="J218" s="92">
        <v>1.257707544642857</v>
      </c>
      <c r="K218" s="92"/>
      <c r="L218" s="92"/>
      <c r="M218" s="48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6"/>
      <c r="AC218" s="6"/>
      <c r="AD218" s="6"/>
      <c r="AE218" s="6"/>
      <c r="AF218" s="103"/>
      <c r="AG218" s="103"/>
      <c r="AH218" s="103"/>
    </row>
    <row r="219" spans="2:34" ht="12" customHeight="1">
      <c r="B219" s="85" t="s">
        <v>20</v>
      </c>
      <c r="C219" s="85"/>
      <c r="D219" s="51" t="s">
        <v>205</v>
      </c>
      <c r="E219" s="3" t="s">
        <v>145</v>
      </c>
      <c r="F219" s="89" t="s">
        <v>139</v>
      </c>
      <c r="G219" s="89"/>
      <c r="H219" s="89"/>
      <c r="I219" s="89"/>
      <c r="J219" s="92">
        <v>1.0602175297619045</v>
      </c>
      <c r="K219" s="92"/>
      <c r="L219" s="92"/>
      <c r="M219" s="48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6"/>
      <c r="AC219" s="6"/>
      <c r="AD219" s="6"/>
      <c r="AE219" s="6"/>
      <c r="AF219" s="6"/>
      <c r="AG219" s="6"/>
      <c r="AH219" s="6"/>
    </row>
    <row r="220" spans="2:27" ht="12" customHeight="1">
      <c r="B220" s="85" t="s">
        <v>21</v>
      </c>
      <c r="C220" s="85"/>
      <c r="D220" s="46" t="s">
        <v>123</v>
      </c>
      <c r="E220" s="3" t="s">
        <v>145</v>
      </c>
      <c r="F220" s="89" t="s">
        <v>142</v>
      </c>
      <c r="G220" s="89"/>
      <c r="H220" s="89"/>
      <c r="I220" s="89"/>
      <c r="J220" s="92">
        <v>1.5724814942528733</v>
      </c>
      <c r="K220" s="92"/>
      <c r="L220" s="92"/>
      <c r="M220" s="48"/>
      <c r="O220" s="104" t="s">
        <v>155</v>
      </c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</row>
    <row r="221" spans="2:41" ht="12" customHeight="1">
      <c r="B221" s="85" t="s">
        <v>22</v>
      </c>
      <c r="C221" s="85"/>
      <c r="D221" s="46" t="s">
        <v>122</v>
      </c>
      <c r="E221" s="3" t="s">
        <v>145</v>
      </c>
      <c r="F221" s="89" t="s">
        <v>142</v>
      </c>
      <c r="G221" s="89"/>
      <c r="H221" s="89"/>
      <c r="I221" s="89"/>
      <c r="J221" s="92">
        <v>1.450490172413793</v>
      </c>
      <c r="K221" s="92"/>
      <c r="L221" s="92"/>
      <c r="M221" s="48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K221" s="20"/>
      <c r="AL221" s="6"/>
      <c r="AM221" s="6"/>
      <c r="AN221" s="6"/>
      <c r="AO221" s="6"/>
    </row>
    <row r="222" spans="2:41" ht="12" customHeight="1">
      <c r="B222" s="85" t="s">
        <v>23</v>
      </c>
      <c r="C222" s="85"/>
      <c r="D222" s="46" t="s">
        <v>238</v>
      </c>
      <c r="E222" s="3" t="s">
        <v>145</v>
      </c>
      <c r="F222" s="89" t="s">
        <v>151</v>
      </c>
      <c r="G222" s="89"/>
      <c r="H222" s="89"/>
      <c r="I222" s="89"/>
      <c r="J222" s="92">
        <v>1.345053475935829</v>
      </c>
      <c r="K222" s="92"/>
      <c r="L222" s="92"/>
      <c r="M222" s="48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K222" s="6"/>
      <c r="AL222" s="6"/>
      <c r="AM222" s="6"/>
      <c r="AN222" s="6"/>
      <c r="AO222" s="6"/>
    </row>
    <row r="223" spans="2:41" ht="12" customHeight="1">
      <c r="B223" s="85" t="s">
        <v>24</v>
      </c>
      <c r="C223" s="85"/>
      <c r="D223" s="46" t="s">
        <v>133</v>
      </c>
      <c r="E223" s="3" t="s">
        <v>145</v>
      </c>
      <c r="F223" s="89" t="s">
        <v>254</v>
      </c>
      <c r="G223" s="89"/>
      <c r="H223" s="89"/>
      <c r="I223" s="89"/>
      <c r="J223" s="92">
        <v>1.4719166666666668</v>
      </c>
      <c r="K223" s="92"/>
      <c r="L223" s="92"/>
      <c r="M223" s="48"/>
      <c r="O223" s="85"/>
      <c r="P223" s="85"/>
      <c r="Q223" s="85" t="s">
        <v>0</v>
      </c>
      <c r="R223" s="85"/>
      <c r="S223" s="85"/>
      <c r="T223" s="85"/>
      <c r="U223" s="85"/>
      <c r="V223" s="85"/>
      <c r="W223" s="85"/>
      <c r="X223" s="85" t="s">
        <v>4</v>
      </c>
      <c r="Y223" s="85"/>
      <c r="Z223" s="85"/>
      <c r="AA223" s="85"/>
      <c r="AB223" s="89" t="s">
        <v>5</v>
      </c>
      <c r="AC223" s="89"/>
      <c r="AD223" s="89"/>
      <c r="AE223" s="89"/>
      <c r="AF223" s="89" t="s">
        <v>63</v>
      </c>
      <c r="AG223" s="89"/>
      <c r="AH223" s="89"/>
      <c r="AK223" s="6"/>
      <c r="AL223" s="6"/>
      <c r="AM223" s="6"/>
      <c r="AN223" s="6"/>
      <c r="AO223" s="6"/>
    </row>
    <row r="224" spans="2:41" ht="12" customHeight="1">
      <c r="B224" s="85" t="s">
        <v>25</v>
      </c>
      <c r="C224" s="85"/>
      <c r="D224" s="46" t="s">
        <v>244</v>
      </c>
      <c r="E224" s="3" t="s">
        <v>145</v>
      </c>
      <c r="F224" s="89" t="s">
        <v>254</v>
      </c>
      <c r="G224" s="89"/>
      <c r="H224" s="89"/>
      <c r="I224" s="89"/>
      <c r="J224" s="92">
        <v>0.6367901754385964</v>
      </c>
      <c r="K224" s="92"/>
      <c r="L224" s="92"/>
      <c r="M224" s="48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9"/>
      <c r="AC224" s="89"/>
      <c r="AD224" s="89"/>
      <c r="AE224" s="89"/>
      <c r="AF224" s="89"/>
      <c r="AG224" s="89"/>
      <c r="AH224" s="89"/>
      <c r="AK224" s="20"/>
      <c r="AL224" s="6"/>
      <c r="AM224" s="6"/>
      <c r="AN224" s="6"/>
      <c r="AO224" s="6"/>
    </row>
    <row r="225" spans="2:41" ht="12" customHeight="1">
      <c r="B225" s="85" t="s">
        <v>26</v>
      </c>
      <c r="C225" s="85"/>
      <c r="D225" s="46" t="s">
        <v>245</v>
      </c>
      <c r="E225" s="3" t="s">
        <v>145</v>
      </c>
      <c r="F225" s="89" t="s">
        <v>255</v>
      </c>
      <c r="G225" s="89"/>
      <c r="H225" s="89"/>
      <c r="I225" s="89"/>
      <c r="J225" s="92">
        <v>0.60552115942029</v>
      </c>
      <c r="K225" s="92"/>
      <c r="L225" s="92"/>
      <c r="M225" s="48"/>
      <c r="O225" s="85" t="s">
        <v>16</v>
      </c>
      <c r="P225" s="85"/>
      <c r="Q225" s="86" t="s">
        <v>106</v>
      </c>
      <c r="R225" s="86"/>
      <c r="S225" s="86"/>
      <c r="T225" s="86"/>
      <c r="U225" s="86"/>
      <c r="V225" s="86"/>
      <c r="W225" s="86"/>
      <c r="X225" s="85" t="s">
        <v>152</v>
      </c>
      <c r="Y225" s="85"/>
      <c r="Z225" s="85"/>
      <c r="AA225" s="85"/>
      <c r="AB225" s="89" t="s">
        <v>139</v>
      </c>
      <c r="AC225" s="89"/>
      <c r="AD225" s="89"/>
      <c r="AE225" s="89"/>
      <c r="AF225" s="92">
        <v>1.5878775</v>
      </c>
      <c r="AG225" s="92"/>
      <c r="AH225" s="92"/>
      <c r="AK225" s="6"/>
      <c r="AL225" s="6"/>
      <c r="AM225" s="6"/>
      <c r="AN225" s="6"/>
      <c r="AO225" s="6"/>
    </row>
    <row r="226" spans="2:34" ht="12" customHeight="1">
      <c r="B226" s="85" t="s">
        <v>27</v>
      </c>
      <c r="C226" s="85"/>
      <c r="D226" s="46" t="s">
        <v>246</v>
      </c>
      <c r="E226" s="3" t="s">
        <v>145</v>
      </c>
      <c r="F226" s="89" t="s">
        <v>255</v>
      </c>
      <c r="G226" s="89"/>
      <c r="H226" s="89"/>
      <c r="I226" s="89"/>
      <c r="J226" s="92" t="s">
        <v>256</v>
      </c>
      <c r="K226" s="92"/>
      <c r="L226" s="92"/>
      <c r="M226" s="48"/>
      <c r="O226" s="85" t="s">
        <v>17</v>
      </c>
      <c r="P226" s="85"/>
      <c r="Q226" s="86" t="s">
        <v>117</v>
      </c>
      <c r="R226" s="86"/>
      <c r="S226" s="86"/>
      <c r="T226" s="86"/>
      <c r="U226" s="86"/>
      <c r="V226" s="86"/>
      <c r="W226" s="86"/>
      <c r="X226" s="85" t="s">
        <v>152</v>
      </c>
      <c r="Y226" s="85"/>
      <c r="Z226" s="85"/>
      <c r="AA226" s="85"/>
      <c r="AB226" s="89" t="s">
        <v>139</v>
      </c>
      <c r="AC226" s="89"/>
      <c r="AD226" s="89"/>
      <c r="AE226" s="89"/>
      <c r="AF226" s="92">
        <v>1.5347345</v>
      </c>
      <c r="AG226" s="92"/>
      <c r="AH226" s="92"/>
    </row>
    <row r="227" spans="2:34" ht="12" customHeight="1">
      <c r="B227" s="85" t="s">
        <v>28</v>
      </c>
      <c r="C227" s="85"/>
      <c r="D227" s="46" t="s">
        <v>131</v>
      </c>
      <c r="E227" s="3" t="s">
        <v>145</v>
      </c>
      <c r="F227" s="89" t="s">
        <v>146</v>
      </c>
      <c r="G227" s="89"/>
      <c r="H227" s="89"/>
      <c r="I227" s="89"/>
      <c r="J227" s="92">
        <v>1.3035416666666666</v>
      </c>
      <c r="K227" s="92"/>
      <c r="L227" s="92"/>
      <c r="M227" s="48"/>
      <c r="O227" s="85" t="s">
        <v>18</v>
      </c>
      <c r="P227" s="85"/>
      <c r="Q227" s="86" t="s">
        <v>109</v>
      </c>
      <c r="R227" s="86"/>
      <c r="S227" s="86"/>
      <c r="T227" s="86"/>
      <c r="U227" s="86"/>
      <c r="V227" s="86"/>
      <c r="W227" s="86"/>
      <c r="X227" s="85" t="s">
        <v>152</v>
      </c>
      <c r="Y227" s="85"/>
      <c r="Z227" s="85"/>
      <c r="AA227" s="85"/>
      <c r="AB227" s="89" t="s">
        <v>139</v>
      </c>
      <c r="AC227" s="89"/>
      <c r="AD227" s="89"/>
      <c r="AE227" s="89"/>
      <c r="AF227" s="92">
        <v>1.48582375</v>
      </c>
      <c r="AG227" s="92"/>
      <c r="AH227" s="92"/>
    </row>
    <row r="228" spans="2:34" ht="12" customHeight="1">
      <c r="B228" s="3"/>
      <c r="C228" s="3"/>
      <c r="J228" s="101">
        <v>18.074097072699477</v>
      </c>
      <c r="K228" s="103"/>
      <c r="L228" s="103"/>
      <c r="O228" s="85" t="s">
        <v>19</v>
      </c>
      <c r="P228" s="85"/>
      <c r="Q228" s="86" t="s">
        <v>129</v>
      </c>
      <c r="R228" s="86"/>
      <c r="S228" s="86"/>
      <c r="T228" s="86"/>
      <c r="U228" s="86"/>
      <c r="V228" s="86"/>
      <c r="W228" s="86"/>
      <c r="X228" s="85" t="s">
        <v>145</v>
      </c>
      <c r="Y228" s="85"/>
      <c r="Z228" s="85"/>
      <c r="AA228" s="85"/>
      <c r="AB228" s="89" t="s">
        <v>151</v>
      </c>
      <c r="AC228" s="89"/>
      <c r="AD228" s="89"/>
      <c r="AE228" s="89"/>
      <c r="AF228" s="92">
        <v>1.8346291443850267</v>
      </c>
      <c r="AG228" s="92"/>
      <c r="AH228" s="92"/>
    </row>
    <row r="229" spans="2:34" ht="12" customHeight="1">
      <c r="B229" s="3"/>
      <c r="C229" s="3"/>
      <c r="J229" s="103"/>
      <c r="K229" s="103"/>
      <c r="L229" s="103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6"/>
      <c r="AC229" s="6"/>
      <c r="AD229" s="6"/>
      <c r="AE229" s="6"/>
      <c r="AF229" s="101">
        <f>SUM(AF225:AH228)</f>
        <v>6.443064894385026</v>
      </c>
      <c r="AG229" s="103"/>
      <c r="AH229" s="103"/>
    </row>
    <row r="230" spans="2:34" ht="12" customHeight="1">
      <c r="B230" s="3"/>
      <c r="C230" s="3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6"/>
      <c r="AC230" s="6"/>
      <c r="AD230" s="6"/>
      <c r="AE230" s="6"/>
      <c r="AF230" s="103"/>
      <c r="AG230" s="103"/>
      <c r="AH230" s="103"/>
    </row>
    <row r="232" spans="2:27" ht="12" customHeight="1">
      <c r="B232" s="104" t="s">
        <v>140</v>
      </c>
      <c r="C232" s="104"/>
      <c r="D232" s="104"/>
      <c r="E232" s="104"/>
      <c r="O232" s="104" t="s">
        <v>82</v>
      </c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</row>
    <row r="233" spans="2:27" ht="12" customHeight="1">
      <c r="B233" s="104"/>
      <c r="C233" s="104"/>
      <c r="D233" s="104"/>
      <c r="E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</row>
    <row r="234" spans="2:18" ht="12" customHeight="1">
      <c r="B234" s="53"/>
      <c r="C234" s="53"/>
      <c r="D234" s="53"/>
      <c r="E234" s="53"/>
      <c r="O234" s="53"/>
      <c r="P234" s="53"/>
      <c r="Q234" s="53"/>
      <c r="R234" s="53"/>
    </row>
    <row r="235" spans="2:34" ht="12" customHeight="1">
      <c r="B235" s="85"/>
      <c r="C235" s="85"/>
      <c r="D235" s="3" t="s">
        <v>0</v>
      </c>
      <c r="E235" s="3" t="s">
        <v>4</v>
      </c>
      <c r="F235" s="89" t="s">
        <v>5</v>
      </c>
      <c r="G235" s="89"/>
      <c r="H235" s="89"/>
      <c r="I235" s="89"/>
      <c r="J235" s="89" t="s">
        <v>63</v>
      </c>
      <c r="K235" s="89"/>
      <c r="L235" s="89"/>
      <c r="O235" s="85"/>
      <c r="P235" s="85"/>
      <c r="Q235" s="85" t="s">
        <v>0</v>
      </c>
      <c r="R235" s="85"/>
      <c r="S235" s="85"/>
      <c r="T235" s="85"/>
      <c r="U235" s="85"/>
      <c r="V235" s="85"/>
      <c r="W235" s="85"/>
      <c r="X235" s="85" t="s">
        <v>4</v>
      </c>
      <c r="Y235" s="85"/>
      <c r="Z235" s="85"/>
      <c r="AA235" s="85"/>
      <c r="AB235" s="89" t="s">
        <v>5</v>
      </c>
      <c r="AC235" s="89"/>
      <c r="AD235" s="89"/>
      <c r="AE235" s="89"/>
      <c r="AF235" s="89" t="s">
        <v>63</v>
      </c>
      <c r="AG235" s="89"/>
      <c r="AH235" s="89"/>
    </row>
    <row r="236" spans="2:34" ht="12" customHeight="1">
      <c r="B236" s="85"/>
      <c r="C236" s="85"/>
      <c r="D236" s="3"/>
      <c r="E236" s="3"/>
      <c r="F236" s="89"/>
      <c r="G236" s="89"/>
      <c r="H236" s="89"/>
      <c r="I236" s="89"/>
      <c r="J236" s="89"/>
      <c r="K236" s="89"/>
      <c r="L236" s="89"/>
      <c r="O236" s="85"/>
      <c r="P236" s="85"/>
      <c r="Q236" s="3"/>
      <c r="R236" s="3"/>
      <c r="AB236" s="89"/>
      <c r="AC236" s="89"/>
      <c r="AD236" s="89"/>
      <c r="AE236" s="89"/>
      <c r="AF236" s="89"/>
      <c r="AG236" s="89"/>
      <c r="AH236" s="89"/>
    </row>
    <row r="237" spans="2:35" ht="12" customHeight="1">
      <c r="B237" s="85" t="s">
        <v>16</v>
      </c>
      <c r="C237" s="85"/>
      <c r="D237" s="51" t="s">
        <v>86</v>
      </c>
      <c r="E237" s="51" t="s">
        <v>145</v>
      </c>
      <c r="F237" s="89" t="s">
        <v>139</v>
      </c>
      <c r="G237" s="89"/>
      <c r="H237" s="89"/>
      <c r="I237" s="89"/>
      <c r="J237" s="92">
        <v>1.772561929563492</v>
      </c>
      <c r="K237" s="92"/>
      <c r="L237" s="92"/>
      <c r="M237" s="48"/>
      <c r="O237" s="85" t="s">
        <v>16</v>
      </c>
      <c r="P237" s="85"/>
      <c r="Q237" s="102" t="s">
        <v>88</v>
      </c>
      <c r="R237" s="102"/>
      <c r="S237" s="102"/>
      <c r="T237" s="102"/>
      <c r="U237" s="102"/>
      <c r="V237" s="102"/>
      <c r="W237" s="102"/>
      <c r="X237" s="89" t="s">
        <v>145</v>
      </c>
      <c r="Y237" s="89"/>
      <c r="Z237" s="89"/>
      <c r="AA237" s="89"/>
      <c r="AB237" s="89" t="s">
        <v>139</v>
      </c>
      <c r="AC237" s="89"/>
      <c r="AD237" s="89"/>
      <c r="AE237" s="89"/>
      <c r="AF237" s="92">
        <v>1.5732729464285713</v>
      </c>
      <c r="AG237" s="92"/>
      <c r="AH237" s="92"/>
      <c r="AI237" s="48"/>
    </row>
    <row r="238" spans="2:35" ht="12" customHeight="1">
      <c r="B238" s="85" t="s">
        <v>17</v>
      </c>
      <c r="C238" s="85"/>
      <c r="D238" s="51" t="s">
        <v>96</v>
      </c>
      <c r="E238" s="51" t="s">
        <v>145</v>
      </c>
      <c r="F238" s="89" t="s">
        <v>139</v>
      </c>
      <c r="G238" s="89"/>
      <c r="H238" s="89"/>
      <c r="I238" s="89"/>
      <c r="J238" s="92">
        <v>1.637062619047619</v>
      </c>
      <c r="K238" s="92"/>
      <c r="L238" s="92"/>
      <c r="M238" s="48"/>
      <c r="O238" s="85" t="s">
        <v>17</v>
      </c>
      <c r="P238" s="85"/>
      <c r="Q238" s="102" t="s">
        <v>201</v>
      </c>
      <c r="R238" s="102"/>
      <c r="S238" s="102"/>
      <c r="T238" s="102"/>
      <c r="U238" s="102"/>
      <c r="V238" s="102"/>
      <c r="W238" s="102"/>
      <c r="X238" s="89" t="s">
        <v>145</v>
      </c>
      <c r="Y238" s="89"/>
      <c r="Z238" s="89"/>
      <c r="AA238" s="89"/>
      <c r="AB238" s="89" t="s">
        <v>139</v>
      </c>
      <c r="AC238" s="89"/>
      <c r="AD238" s="89"/>
      <c r="AE238" s="89"/>
      <c r="AF238" s="92">
        <v>1.5031473015873014</v>
      </c>
      <c r="AG238" s="92"/>
      <c r="AH238" s="92"/>
      <c r="AI238" s="48"/>
    </row>
    <row r="239" spans="2:34" ht="12" customHeight="1">
      <c r="B239" s="85" t="s">
        <v>18</v>
      </c>
      <c r="C239" s="85"/>
      <c r="D239" s="51" t="s">
        <v>98</v>
      </c>
      <c r="E239" s="51" t="s">
        <v>145</v>
      </c>
      <c r="F239" s="89" t="s">
        <v>139</v>
      </c>
      <c r="G239" s="89"/>
      <c r="H239" s="89"/>
      <c r="I239" s="89"/>
      <c r="J239" s="92">
        <v>1.5413781101190476</v>
      </c>
      <c r="K239" s="92"/>
      <c r="L239" s="92"/>
      <c r="M239" s="48"/>
      <c r="O239" s="85" t="s">
        <v>18</v>
      </c>
      <c r="P239" s="85"/>
      <c r="Q239" s="102" t="s">
        <v>207</v>
      </c>
      <c r="R239" s="102"/>
      <c r="S239" s="102"/>
      <c r="T239" s="102"/>
      <c r="U239" s="102"/>
      <c r="V239" s="102"/>
      <c r="W239" s="102"/>
      <c r="X239" s="89" t="s">
        <v>145</v>
      </c>
      <c r="Y239" s="89"/>
      <c r="Z239" s="89"/>
      <c r="AA239" s="89"/>
      <c r="AB239" s="89" t="s">
        <v>139</v>
      </c>
      <c r="AC239" s="89"/>
      <c r="AD239" s="89"/>
      <c r="AE239" s="89"/>
      <c r="AF239" s="92">
        <v>0.9869238988095237</v>
      </c>
      <c r="AG239" s="92"/>
      <c r="AH239" s="92"/>
    </row>
    <row r="240" spans="2:35" ht="12" customHeight="1">
      <c r="B240" s="85" t="s">
        <v>19</v>
      </c>
      <c r="C240" s="85"/>
      <c r="D240" s="51" t="s">
        <v>84</v>
      </c>
      <c r="E240" s="51" t="s">
        <v>145</v>
      </c>
      <c r="F240" s="89" t="s">
        <v>139</v>
      </c>
      <c r="G240" s="89"/>
      <c r="H240" s="89"/>
      <c r="I240" s="89"/>
      <c r="J240" s="92">
        <v>1.4728364583333333</v>
      </c>
      <c r="K240" s="92"/>
      <c r="L240" s="92"/>
      <c r="M240" s="48"/>
      <c r="O240" s="85" t="s">
        <v>19</v>
      </c>
      <c r="P240" s="85"/>
      <c r="Q240" s="102" t="s">
        <v>103</v>
      </c>
      <c r="R240" s="102"/>
      <c r="S240" s="102"/>
      <c r="T240" s="102"/>
      <c r="U240" s="102"/>
      <c r="V240" s="102"/>
      <c r="W240" s="102"/>
      <c r="X240" s="89" t="s">
        <v>145</v>
      </c>
      <c r="Y240" s="89"/>
      <c r="Z240" s="89"/>
      <c r="AA240" s="89"/>
      <c r="AB240" s="89" t="s">
        <v>139</v>
      </c>
      <c r="AC240" s="89"/>
      <c r="AD240" s="89"/>
      <c r="AE240" s="89"/>
      <c r="AF240" s="92">
        <v>0.821543695436508</v>
      </c>
      <c r="AG240" s="92"/>
      <c r="AH240" s="92"/>
      <c r="AI240" s="48"/>
    </row>
    <row r="241" spans="2:34" ht="12" customHeight="1">
      <c r="B241" s="85" t="s">
        <v>20</v>
      </c>
      <c r="C241" s="85"/>
      <c r="D241" s="51" t="s">
        <v>202</v>
      </c>
      <c r="E241" s="51" t="s">
        <v>145</v>
      </c>
      <c r="F241" s="89" t="s">
        <v>139</v>
      </c>
      <c r="G241" s="89"/>
      <c r="H241" s="89"/>
      <c r="I241" s="89"/>
      <c r="J241" s="92">
        <v>1.445693601190476</v>
      </c>
      <c r="K241" s="92"/>
      <c r="L241" s="92"/>
      <c r="M241" s="48"/>
      <c r="O241" s="85" t="s">
        <v>20</v>
      </c>
      <c r="P241" s="85"/>
      <c r="Q241" s="86" t="s">
        <v>221</v>
      </c>
      <c r="R241" s="86"/>
      <c r="S241" s="86"/>
      <c r="T241" s="86"/>
      <c r="U241" s="86"/>
      <c r="V241" s="86"/>
      <c r="W241" s="86"/>
      <c r="X241" s="89" t="s">
        <v>152</v>
      </c>
      <c r="Y241" s="89"/>
      <c r="Z241" s="89"/>
      <c r="AA241" s="89"/>
      <c r="AB241" s="89" t="s">
        <v>139</v>
      </c>
      <c r="AC241" s="89"/>
      <c r="AD241" s="89"/>
      <c r="AE241" s="89"/>
      <c r="AF241" s="92">
        <v>1.070555</v>
      </c>
      <c r="AG241" s="92"/>
      <c r="AH241" s="92"/>
    </row>
    <row r="242" spans="2:34" ht="12" customHeight="1">
      <c r="B242" s="85" t="s">
        <v>21</v>
      </c>
      <c r="C242" s="85"/>
      <c r="D242" s="51" t="s">
        <v>92</v>
      </c>
      <c r="E242" s="46" t="s">
        <v>145</v>
      </c>
      <c r="F242" s="89" t="s">
        <v>139</v>
      </c>
      <c r="G242" s="89"/>
      <c r="H242" s="89"/>
      <c r="I242" s="89"/>
      <c r="J242" s="92">
        <v>1.415382757936508</v>
      </c>
      <c r="K242" s="92"/>
      <c r="L242" s="92"/>
      <c r="M242" s="48"/>
      <c r="O242" s="85" t="s">
        <v>21</v>
      </c>
      <c r="P242" s="85"/>
      <c r="Q242" s="86" t="s">
        <v>223</v>
      </c>
      <c r="R242" s="86"/>
      <c r="S242" s="86"/>
      <c r="T242" s="86"/>
      <c r="U242" s="86"/>
      <c r="V242" s="86"/>
      <c r="W242" s="86"/>
      <c r="X242" s="89" t="s">
        <v>152</v>
      </c>
      <c r="Y242" s="89"/>
      <c r="Z242" s="89"/>
      <c r="AA242" s="89"/>
      <c r="AB242" s="89" t="s">
        <v>147</v>
      </c>
      <c r="AC242" s="89"/>
      <c r="AD242" s="89"/>
      <c r="AE242" s="89"/>
      <c r="AF242" s="92">
        <v>0.9600367500000001</v>
      </c>
      <c r="AG242" s="92"/>
      <c r="AH242" s="92"/>
    </row>
    <row r="243" spans="2:34" ht="12" customHeight="1">
      <c r="B243" s="85" t="s">
        <v>22</v>
      </c>
      <c r="C243" s="85"/>
      <c r="D243" s="51" t="s">
        <v>94</v>
      </c>
      <c r="E243" s="46" t="s">
        <v>145</v>
      </c>
      <c r="F243" s="89" t="s">
        <v>139</v>
      </c>
      <c r="G243" s="89"/>
      <c r="H243" s="89"/>
      <c r="I243" s="89"/>
      <c r="J243" s="92">
        <v>1.3117782837301586</v>
      </c>
      <c r="K243" s="92"/>
      <c r="L243" s="92"/>
      <c r="M243" s="48"/>
      <c r="O243" s="85" t="s">
        <v>22</v>
      </c>
      <c r="P243" s="85"/>
      <c r="Q243" s="86" t="s">
        <v>121</v>
      </c>
      <c r="R243" s="86"/>
      <c r="S243" s="86"/>
      <c r="T243" s="86"/>
      <c r="U243" s="86"/>
      <c r="V243" s="86"/>
      <c r="W243" s="86"/>
      <c r="X243" s="89" t="s">
        <v>145</v>
      </c>
      <c r="Y243" s="89"/>
      <c r="Z243" s="89"/>
      <c r="AA243" s="89"/>
      <c r="AB243" s="89" t="s">
        <v>142</v>
      </c>
      <c r="AC243" s="89"/>
      <c r="AD243" s="89"/>
      <c r="AE243" s="89"/>
      <c r="AF243" s="92">
        <v>1.7463339655172414</v>
      </c>
      <c r="AG243" s="92"/>
      <c r="AH243" s="92"/>
    </row>
    <row r="244" spans="2:34" ht="12" customHeight="1">
      <c r="B244" s="85" t="s">
        <v>23</v>
      </c>
      <c r="C244" s="85"/>
      <c r="D244" s="51" t="s">
        <v>203</v>
      </c>
      <c r="E244" s="51" t="s">
        <v>145</v>
      </c>
      <c r="F244" s="89" t="s">
        <v>139</v>
      </c>
      <c r="G244" s="89"/>
      <c r="H244" s="89"/>
      <c r="I244" s="89"/>
      <c r="J244" s="92">
        <v>1.2068047916666667</v>
      </c>
      <c r="K244" s="92"/>
      <c r="L244" s="92"/>
      <c r="M244" s="48"/>
      <c r="O244" s="85" t="s">
        <v>23</v>
      </c>
      <c r="P244" s="85"/>
      <c r="Q244" s="86" t="s">
        <v>235</v>
      </c>
      <c r="R244" s="86"/>
      <c r="S244" s="86"/>
      <c r="T244" s="86"/>
      <c r="U244" s="86"/>
      <c r="V244" s="86"/>
      <c r="W244" s="86"/>
      <c r="X244" s="89" t="s">
        <v>152</v>
      </c>
      <c r="Y244" s="89"/>
      <c r="Z244" s="89"/>
      <c r="AA244" s="89"/>
      <c r="AB244" s="89" t="s">
        <v>142</v>
      </c>
      <c r="AC244" s="89"/>
      <c r="AD244" s="89"/>
      <c r="AE244" s="89"/>
      <c r="AF244" s="92">
        <v>0.770886844262295</v>
      </c>
      <c r="AG244" s="92"/>
      <c r="AH244" s="92"/>
    </row>
    <row r="245" spans="2:34" ht="12" customHeight="1">
      <c r="B245" s="85" t="s">
        <v>24</v>
      </c>
      <c r="C245" s="85"/>
      <c r="D245" s="51" t="s">
        <v>204</v>
      </c>
      <c r="E245" s="46" t="s">
        <v>145</v>
      </c>
      <c r="F245" s="89" t="s">
        <v>139</v>
      </c>
      <c r="G245" s="89"/>
      <c r="H245" s="89"/>
      <c r="I245" s="89"/>
      <c r="J245" s="92">
        <v>1.1780779414682538</v>
      </c>
      <c r="K245" s="92"/>
      <c r="L245" s="92"/>
      <c r="M245" s="48"/>
      <c r="O245" s="85" t="s">
        <v>24</v>
      </c>
      <c r="P245" s="85"/>
      <c r="Q245" s="86" t="s">
        <v>237</v>
      </c>
      <c r="R245" s="86"/>
      <c r="S245" s="86"/>
      <c r="T245" s="86"/>
      <c r="U245" s="86"/>
      <c r="V245" s="86"/>
      <c r="W245" s="86"/>
      <c r="X245" s="89" t="s">
        <v>145</v>
      </c>
      <c r="Y245" s="89"/>
      <c r="Z245" s="89"/>
      <c r="AA245" s="89"/>
      <c r="AB245" s="89" t="s">
        <v>151</v>
      </c>
      <c r="AC245" s="89"/>
      <c r="AD245" s="89"/>
      <c r="AE245" s="89"/>
      <c r="AF245" s="92">
        <v>1.6211082887700534</v>
      </c>
      <c r="AG245" s="92"/>
      <c r="AH245" s="92"/>
    </row>
    <row r="246" spans="2:34" ht="12" customHeight="1">
      <c r="B246" s="85" t="s">
        <v>25</v>
      </c>
      <c r="C246" s="85"/>
      <c r="D246" s="51" t="s">
        <v>206</v>
      </c>
      <c r="E246" s="51" t="s">
        <v>145</v>
      </c>
      <c r="F246" s="89" t="s">
        <v>139</v>
      </c>
      <c r="G246" s="89"/>
      <c r="H246" s="89"/>
      <c r="I246" s="89"/>
      <c r="J246" s="92">
        <v>1.017234742063492</v>
      </c>
      <c r="K246" s="92"/>
      <c r="L246" s="92"/>
      <c r="M246" s="48"/>
      <c r="O246" s="85" t="s">
        <v>25</v>
      </c>
      <c r="P246" s="85"/>
      <c r="Q246" s="86" t="s">
        <v>239</v>
      </c>
      <c r="R246" s="86"/>
      <c r="S246" s="86"/>
      <c r="T246" s="86"/>
      <c r="U246" s="86"/>
      <c r="V246" s="86"/>
      <c r="W246" s="86"/>
      <c r="X246" s="89" t="s">
        <v>145</v>
      </c>
      <c r="Y246" s="89"/>
      <c r="Z246" s="89"/>
      <c r="AA246" s="89"/>
      <c r="AB246" s="89" t="s">
        <v>151</v>
      </c>
      <c r="AC246" s="89"/>
      <c r="AD246" s="89"/>
      <c r="AE246" s="89"/>
      <c r="AF246" s="92">
        <v>1.124772192513369</v>
      </c>
      <c r="AG246" s="92"/>
      <c r="AH246" s="92"/>
    </row>
    <row r="247" spans="2:34" ht="12" customHeight="1">
      <c r="B247" s="85" t="s">
        <v>26</v>
      </c>
      <c r="C247" s="85"/>
      <c r="D247" s="51" t="s">
        <v>208</v>
      </c>
      <c r="E247" s="51" t="s">
        <v>145</v>
      </c>
      <c r="F247" s="89" t="s">
        <v>139</v>
      </c>
      <c r="G247" s="89"/>
      <c r="H247" s="89"/>
      <c r="I247" s="89"/>
      <c r="J247" s="92">
        <v>0.9534450694444443</v>
      </c>
      <c r="K247" s="92"/>
      <c r="L247" s="92"/>
      <c r="M247" s="48"/>
      <c r="O247" s="85" t="s">
        <v>26</v>
      </c>
      <c r="P247" s="85"/>
      <c r="Q247" s="86" t="s">
        <v>241</v>
      </c>
      <c r="R247" s="86"/>
      <c r="S247" s="86"/>
      <c r="T247" s="86"/>
      <c r="U247" s="86"/>
      <c r="V247" s="86"/>
      <c r="W247" s="86"/>
      <c r="X247" s="89" t="s">
        <v>152</v>
      </c>
      <c r="Y247" s="89"/>
      <c r="Z247" s="89"/>
      <c r="AA247" s="89"/>
      <c r="AB247" s="89" t="s">
        <v>146</v>
      </c>
      <c r="AC247" s="89"/>
      <c r="AD247" s="89"/>
      <c r="AE247" s="89"/>
      <c r="AF247" s="92">
        <v>1.2791740585009141</v>
      </c>
      <c r="AG247" s="92"/>
      <c r="AH247" s="92"/>
    </row>
    <row r="248" spans="2:34" ht="12" customHeight="1">
      <c r="B248" s="85" t="s">
        <v>27</v>
      </c>
      <c r="C248" s="85"/>
      <c r="D248" s="51" t="s">
        <v>213</v>
      </c>
      <c r="E248" s="46" t="s">
        <v>145</v>
      </c>
      <c r="F248" s="89" t="s">
        <v>139</v>
      </c>
      <c r="G248" s="89"/>
      <c r="H248" s="89"/>
      <c r="I248" s="89"/>
      <c r="J248" s="92">
        <v>0.6609154712301587</v>
      </c>
      <c r="K248" s="92"/>
      <c r="L248" s="92"/>
      <c r="M248" s="48"/>
      <c r="O248" s="85" t="s">
        <v>27</v>
      </c>
      <c r="P248" s="85"/>
      <c r="Q248" s="86" t="s">
        <v>243</v>
      </c>
      <c r="R248" s="86"/>
      <c r="S248" s="86"/>
      <c r="T248" s="86"/>
      <c r="U248" s="86"/>
      <c r="V248" s="86"/>
      <c r="W248" s="86"/>
      <c r="X248" s="89" t="s">
        <v>145</v>
      </c>
      <c r="Y248" s="89"/>
      <c r="Z248" s="89"/>
      <c r="AA248" s="89"/>
      <c r="AB248" s="89" t="s">
        <v>254</v>
      </c>
      <c r="AC248" s="89"/>
      <c r="AD248" s="89"/>
      <c r="AE248" s="89"/>
      <c r="AF248" s="92">
        <v>1.051942105263158</v>
      </c>
      <c r="AG248" s="92"/>
      <c r="AH248" s="92"/>
    </row>
    <row r="249" spans="2:34" ht="12" customHeight="1">
      <c r="B249" s="85" t="s">
        <v>28</v>
      </c>
      <c r="C249" s="85"/>
      <c r="D249" s="51" t="s">
        <v>212</v>
      </c>
      <c r="E249" s="46" t="s">
        <v>145</v>
      </c>
      <c r="F249" s="89" t="s">
        <v>139</v>
      </c>
      <c r="G249" s="89"/>
      <c r="H249" s="89"/>
      <c r="I249" s="89"/>
      <c r="J249" s="92">
        <v>0.6337726140873016</v>
      </c>
      <c r="K249" s="92"/>
      <c r="L249" s="92"/>
      <c r="M249" s="48"/>
      <c r="O249" s="3"/>
      <c r="P249" s="3"/>
      <c r="Q249" s="3"/>
      <c r="R249" s="3"/>
      <c r="AF249" s="101">
        <f>SUM(AF237:AH248)</f>
        <v>14.509697047088935</v>
      </c>
      <c r="AG249" s="101"/>
      <c r="AH249" s="101"/>
    </row>
    <row r="250" spans="2:34" ht="12" customHeight="1">
      <c r="B250" s="85" t="s">
        <v>29</v>
      </c>
      <c r="C250" s="85"/>
      <c r="D250" s="51" t="s">
        <v>214</v>
      </c>
      <c r="E250" s="51" t="s">
        <v>145</v>
      </c>
      <c r="F250" s="89" t="s">
        <v>139</v>
      </c>
      <c r="G250" s="89"/>
      <c r="H250" s="89"/>
      <c r="I250" s="89"/>
      <c r="J250" s="92">
        <v>0.6034617708333333</v>
      </c>
      <c r="K250" s="92"/>
      <c r="L250" s="92"/>
      <c r="M250" s="48"/>
      <c r="O250" s="3"/>
      <c r="P250" s="3"/>
      <c r="Q250" s="3"/>
      <c r="R250" s="3"/>
      <c r="AF250" s="101"/>
      <c r="AG250" s="101"/>
      <c r="AH250" s="101"/>
    </row>
    <row r="251" spans="2:34" ht="12" customHeight="1">
      <c r="B251" s="85" t="s">
        <v>30</v>
      </c>
      <c r="C251" s="85"/>
      <c r="D251" s="51" t="s">
        <v>215</v>
      </c>
      <c r="E251" s="46" t="s">
        <v>145</v>
      </c>
      <c r="F251" s="89" t="s">
        <v>139</v>
      </c>
      <c r="G251" s="89"/>
      <c r="H251" s="89"/>
      <c r="I251" s="89"/>
      <c r="J251" s="92">
        <v>0.5509750248015872</v>
      </c>
      <c r="K251" s="92"/>
      <c r="L251" s="92"/>
      <c r="M251" s="48"/>
      <c r="AF251" s="6"/>
      <c r="AG251" s="6"/>
      <c r="AH251" s="6"/>
    </row>
    <row r="252" spans="2:34" ht="12" customHeight="1">
      <c r="B252" s="85" t="s">
        <v>31</v>
      </c>
      <c r="C252" s="85"/>
      <c r="D252" s="46" t="s">
        <v>108</v>
      </c>
      <c r="E252" s="51" t="s">
        <v>152</v>
      </c>
      <c r="F252" s="89" t="s">
        <v>139</v>
      </c>
      <c r="G252" s="89"/>
      <c r="H252" s="89"/>
      <c r="I252" s="89"/>
      <c r="J252" s="92">
        <v>1.6523065</v>
      </c>
      <c r="K252" s="92"/>
      <c r="L252" s="92"/>
      <c r="M252" s="48"/>
      <c r="AF252" s="6"/>
      <c r="AG252" s="6"/>
      <c r="AH252" s="6"/>
    </row>
    <row r="253" spans="2:34" ht="12" customHeight="1">
      <c r="B253" s="85" t="s">
        <v>32</v>
      </c>
      <c r="C253" s="85"/>
      <c r="D253" s="46" t="s">
        <v>110</v>
      </c>
      <c r="E253" s="51" t="s">
        <v>152</v>
      </c>
      <c r="F253" s="89" t="s">
        <v>139</v>
      </c>
      <c r="G253" s="89"/>
      <c r="H253" s="89"/>
      <c r="I253" s="89"/>
      <c r="J253" s="92">
        <v>1.436913</v>
      </c>
      <c r="K253" s="92"/>
      <c r="L253" s="92"/>
      <c r="M253" s="48"/>
      <c r="AF253" s="6"/>
      <c r="AG253" s="6"/>
      <c r="AH253" s="6"/>
    </row>
    <row r="254" spans="2:34" ht="12" customHeight="1">
      <c r="B254" s="85" t="s">
        <v>33</v>
      </c>
      <c r="C254" s="85"/>
      <c r="D254" s="46" t="s">
        <v>116</v>
      </c>
      <c r="E254" s="51" t="s">
        <v>152</v>
      </c>
      <c r="F254" s="89" t="s">
        <v>139</v>
      </c>
      <c r="G254" s="89"/>
      <c r="H254" s="89"/>
      <c r="I254" s="89"/>
      <c r="J254" s="92">
        <v>1.1208764999999998</v>
      </c>
      <c r="K254" s="92"/>
      <c r="L254" s="92"/>
      <c r="M254" s="48"/>
      <c r="AF254" s="6"/>
      <c r="AG254" s="6"/>
      <c r="AH254" s="6"/>
    </row>
    <row r="255" spans="2:34" ht="12" customHeight="1">
      <c r="B255" s="85" t="s">
        <v>34</v>
      </c>
      <c r="C255" s="85"/>
      <c r="D255" s="46" t="s">
        <v>222</v>
      </c>
      <c r="E255" s="51" t="s">
        <v>152</v>
      </c>
      <c r="F255" s="89" t="s">
        <v>139</v>
      </c>
      <c r="G255" s="89"/>
      <c r="H255" s="89"/>
      <c r="I255" s="89"/>
      <c r="J255" s="92">
        <v>1.017412</v>
      </c>
      <c r="K255" s="92"/>
      <c r="L255" s="92"/>
      <c r="M255" s="48"/>
      <c r="AF255" s="6"/>
      <c r="AG255" s="6"/>
      <c r="AH255" s="6"/>
    </row>
    <row r="256" spans="2:34" ht="12" customHeight="1">
      <c r="B256" s="85" t="s">
        <v>35</v>
      </c>
      <c r="C256" s="85"/>
      <c r="D256" s="46" t="s">
        <v>125</v>
      </c>
      <c r="E256" s="46" t="s">
        <v>145</v>
      </c>
      <c r="F256" s="89" t="s">
        <v>142</v>
      </c>
      <c r="G256" s="89"/>
      <c r="H256" s="89"/>
      <c r="I256" s="89"/>
      <c r="J256" s="92">
        <v>1.1433017528735632</v>
      </c>
      <c r="K256" s="92"/>
      <c r="L256" s="92"/>
      <c r="M256" s="48"/>
      <c r="AF256" s="6"/>
      <c r="AG256" s="6"/>
      <c r="AH256" s="6"/>
    </row>
    <row r="257" spans="2:34" ht="12" customHeight="1">
      <c r="B257" s="85" t="s">
        <v>36</v>
      </c>
      <c r="C257" s="85"/>
      <c r="D257" s="46" t="s">
        <v>136</v>
      </c>
      <c r="E257" s="51" t="s">
        <v>145</v>
      </c>
      <c r="F257" s="89" t="s">
        <v>247</v>
      </c>
      <c r="G257" s="89"/>
      <c r="H257" s="89"/>
      <c r="I257" s="89"/>
      <c r="J257" s="92">
        <v>0.44730028287461765</v>
      </c>
      <c r="K257" s="92"/>
      <c r="L257" s="92"/>
      <c r="M257" s="48"/>
      <c r="AF257" s="6"/>
      <c r="AG257" s="6"/>
      <c r="AH257" s="6"/>
    </row>
    <row r="258" spans="2:34" ht="12" customHeight="1">
      <c r="B258" s="85" t="s">
        <v>37</v>
      </c>
      <c r="C258" s="85"/>
      <c r="D258" s="46" t="s">
        <v>135</v>
      </c>
      <c r="E258" s="51" t="s">
        <v>145</v>
      </c>
      <c r="F258" s="89" t="s">
        <v>255</v>
      </c>
      <c r="G258" s="89"/>
      <c r="H258" s="89"/>
      <c r="I258" s="89"/>
      <c r="J258" s="92">
        <v>1.111616811594203</v>
      </c>
      <c r="K258" s="92"/>
      <c r="L258" s="92"/>
      <c r="M258" s="48"/>
      <c r="AF258" s="6"/>
      <c r="AG258" s="6"/>
      <c r="AH258" s="6"/>
    </row>
    <row r="259" spans="2:34" ht="12" customHeight="1">
      <c r="B259" s="17"/>
      <c r="C259" s="17"/>
      <c r="F259" s="6"/>
      <c r="G259" s="6"/>
      <c r="H259" s="6"/>
      <c r="I259" s="6"/>
      <c r="J259" s="101">
        <f>SUM(J237:L258)</f>
        <v>25.33110803285826</v>
      </c>
      <c r="K259" s="103"/>
      <c r="L259" s="103"/>
      <c r="AF259" s="6"/>
      <c r="AG259" s="6"/>
      <c r="AH259" s="6"/>
    </row>
    <row r="260" spans="2:34" ht="12" customHeight="1">
      <c r="B260" s="17"/>
      <c r="C260" s="17"/>
      <c r="F260" s="6"/>
      <c r="G260" s="6"/>
      <c r="H260" s="6"/>
      <c r="I260" s="6"/>
      <c r="J260" s="103"/>
      <c r="K260" s="103"/>
      <c r="L260" s="103"/>
      <c r="AF260" s="6"/>
      <c r="AG260" s="6"/>
      <c r="AH260" s="6"/>
    </row>
    <row r="262" spans="6:23" ht="12" customHeight="1">
      <c r="F262" s="90" t="s">
        <v>64</v>
      </c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6:23" ht="12" customHeight="1"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6:22" ht="12" customHeight="1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6" spans="7:18" ht="12" customHeight="1">
      <c r="G266" s="85" t="s">
        <v>2</v>
      </c>
      <c r="H266" s="85"/>
      <c r="I266" s="85" t="s">
        <v>66</v>
      </c>
      <c r="J266" s="85"/>
      <c r="K266" s="85"/>
      <c r="L266" s="85"/>
      <c r="M266" s="85"/>
      <c r="N266" s="85"/>
      <c r="O266" s="85"/>
      <c r="P266" s="89" t="s">
        <v>63</v>
      </c>
      <c r="Q266" s="89"/>
      <c r="R266" s="89"/>
    </row>
    <row r="267" spans="7:18" ht="12" customHeight="1">
      <c r="G267" s="85"/>
      <c r="H267" s="85"/>
      <c r="I267" s="85"/>
      <c r="J267" s="85"/>
      <c r="K267" s="85"/>
      <c r="L267" s="85"/>
      <c r="M267" s="85"/>
      <c r="N267" s="85"/>
      <c r="O267" s="85"/>
      <c r="P267" s="89"/>
      <c r="Q267" s="89"/>
      <c r="R267" s="89"/>
    </row>
    <row r="268" spans="7:18" ht="12" customHeight="1">
      <c r="G268" s="85" t="s">
        <v>16</v>
      </c>
      <c r="H268" s="85"/>
      <c r="I268" s="85" t="s">
        <v>251</v>
      </c>
      <c r="J268" s="85"/>
      <c r="K268" s="85"/>
      <c r="L268" s="85"/>
      <c r="M268" s="85"/>
      <c r="N268" s="85"/>
      <c r="O268" s="85"/>
      <c r="P268" s="92">
        <v>25.33110803285826</v>
      </c>
      <c r="Q268" s="89"/>
      <c r="R268" s="89"/>
    </row>
    <row r="269" spans="7:18" ht="12" customHeight="1">
      <c r="G269" s="85" t="s">
        <v>17</v>
      </c>
      <c r="H269" s="85"/>
      <c r="I269" s="85" t="s">
        <v>252</v>
      </c>
      <c r="J269" s="85"/>
      <c r="K269" s="85"/>
      <c r="L269" s="85"/>
      <c r="M269" s="85"/>
      <c r="N269" s="85"/>
      <c r="O269" s="85"/>
      <c r="P269" s="92">
        <v>18.074097072699477</v>
      </c>
      <c r="Q269" s="89"/>
      <c r="R269" s="89"/>
    </row>
    <row r="270" spans="7:18" ht="12" customHeight="1">
      <c r="G270" s="85" t="s">
        <v>18</v>
      </c>
      <c r="H270" s="85"/>
      <c r="I270" s="85" t="s">
        <v>82</v>
      </c>
      <c r="J270" s="85"/>
      <c r="K270" s="85"/>
      <c r="L270" s="85"/>
      <c r="M270" s="85"/>
      <c r="N270" s="85"/>
      <c r="O270" s="85"/>
      <c r="P270" s="92">
        <v>14.5097</v>
      </c>
      <c r="Q270" s="92"/>
      <c r="R270" s="92"/>
    </row>
    <row r="271" spans="7:18" ht="12" customHeight="1">
      <c r="G271" s="85" t="s">
        <v>19</v>
      </c>
      <c r="H271" s="85"/>
      <c r="I271" s="85" t="s">
        <v>101</v>
      </c>
      <c r="J271" s="85"/>
      <c r="K271" s="85"/>
      <c r="L271" s="85"/>
      <c r="M271" s="85"/>
      <c r="N271" s="85"/>
      <c r="O271" s="85"/>
      <c r="P271" s="92">
        <v>11.500466008191593</v>
      </c>
      <c r="Q271" s="89"/>
      <c r="R271" s="89"/>
    </row>
    <row r="272" spans="7:18" ht="12" customHeight="1">
      <c r="G272" s="85" t="s">
        <v>20</v>
      </c>
      <c r="H272" s="85"/>
      <c r="I272" s="85" t="s">
        <v>13</v>
      </c>
      <c r="J272" s="85"/>
      <c r="K272" s="85"/>
      <c r="L272" s="85"/>
      <c r="M272" s="85"/>
      <c r="N272" s="85"/>
      <c r="O272" s="85"/>
      <c r="P272" s="92">
        <v>7.824923990318828</v>
      </c>
      <c r="Q272" s="89"/>
      <c r="R272" s="89"/>
    </row>
    <row r="273" spans="7:18" ht="12" customHeight="1">
      <c r="G273" s="85" t="s">
        <v>21</v>
      </c>
      <c r="H273" s="85"/>
      <c r="I273" s="85" t="s">
        <v>107</v>
      </c>
      <c r="J273" s="85"/>
      <c r="K273" s="85"/>
      <c r="L273" s="85"/>
      <c r="M273" s="85"/>
      <c r="N273" s="85"/>
      <c r="O273" s="85"/>
      <c r="P273" s="92">
        <v>6.443064894385026</v>
      </c>
      <c r="Q273" s="89"/>
      <c r="R273" s="89"/>
    </row>
    <row r="274" spans="7:18" ht="12" customHeight="1">
      <c r="G274" s="85" t="s">
        <v>22</v>
      </c>
      <c r="H274" s="85"/>
      <c r="I274" s="85" t="s">
        <v>105</v>
      </c>
      <c r="J274" s="85"/>
      <c r="K274" s="85"/>
      <c r="L274" s="85"/>
      <c r="M274" s="85"/>
      <c r="N274" s="85"/>
      <c r="O274" s="85"/>
      <c r="P274" s="92">
        <v>3.841626668077399</v>
      </c>
      <c r="Q274" s="89"/>
      <c r="R274" s="89"/>
    </row>
    <row r="275" spans="7:18" ht="12" customHeight="1">
      <c r="G275" s="85" t="s">
        <v>23</v>
      </c>
      <c r="H275" s="85"/>
      <c r="I275" s="85" t="s">
        <v>112</v>
      </c>
      <c r="J275" s="85"/>
      <c r="K275" s="85"/>
      <c r="L275" s="85"/>
      <c r="M275" s="85"/>
      <c r="N275" s="85"/>
      <c r="O275" s="85"/>
      <c r="P275" s="92">
        <v>3.1147887499999998</v>
      </c>
      <c r="Q275" s="89"/>
      <c r="R275" s="89"/>
    </row>
    <row r="276" spans="7:18" ht="12" customHeight="1">
      <c r="G276" s="85" t="s">
        <v>24</v>
      </c>
      <c r="H276" s="85"/>
      <c r="I276" s="85" t="s">
        <v>253</v>
      </c>
      <c r="J276" s="85"/>
      <c r="K276" s="85"/>
      <c r="L276" s="85"/>
      <c r="M276" s="85"/>
      <c r="N276" s="85"/>
      <c r="O276" s="85"/>
      <c r="P276" s="92">
        <v>2.666897</v>
      </c>
      <c r="Q276" s="89"/>
      <c r="R276" s="89"/>
    </row>
    <row r="277" spans="7:24" ht="12" customHeight="1">
      <c r="G277" s="85" t="s">
        <v>25</v>
      </c>
      <c r="H277" s="85"/>
      <c r="I277" s="85" t="s">
        <v>233</v>
      </c>
      <c r="J277" s="85"/>
      <c r="K277" s="85"/>
      <c r="L277" s="85"/>
      <c r="M277" s="85"/>
      <c r="N277" s="85"/>
      <c r="O277" s="85"/>
      <c r="P277" s="92">
        <v>0.39809313218390796</v>
      </c>
      <c r="Q277" s="92"/>
      <c r="R277" s="92"/>
      <c r="V277" s="56"/>
      <c r="W277" s="54"/>
      <c r="X277" s="54"/>
    </row>
    <row r="278" spans="16:24" ht="12" customHeight="1">
      <c r="P278" s="48"/>
      <c r="Q278" s="48"/>
      <c r="R278" s="48"/>
      <c r="V278" s="54"/>
      <c r="W278" s="54"/>
      <c r="X278" s="54"/>
    </row>
    <row r="279" ht="12" customHeight="1">
      <c r="D279" s="19" t="s">
        <v>161</v>
      </c>
    </row>
    <row r="281" spans="4:5" ht="12" customHeight="1">
      <c r="D281" s="89" t="s">
        <v>162</v>
      </c>
      <c r="E281" s="89"/>
    </row>
    <row r="283" spans="5:16" ht="12" customHeight="1">
      <c r="E283" s="3"/>
      <c r="F283" s="85" t="s">
        <v>4</v>
      </c>
      <c r="G283" s="85"/>
      <c r="H283" s="85"/>
      <c r="I283" s="85"/>
      <c r="J283" s="85" t="s">
        <v>5</v>
      </c>
      <c r="K283" s="85"/>
      <c r="L283" s="85"/>
      <c r="M283" s="85"/>
      <c r="N283" s="85" t="s">
        <v>12</v>
      </c>
      <c r="O283" s="85"/>
      <c r="P283" s="85"/>
    </row>
    <row r="284" spans="5:16" ht="12" customHeight="1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4:16" ht="12" customHeight="1">
      <c r="D285" s="46" t="s">
        <v>246</v>
      </c>
      <c r="E285" s="46" t="s">
        <v>14</v>
      </c>
      <c r="F285" s="85" t="s">
        <v>145</v>
      </c>
      <c r="G285" s="85"/>
      <c r="H285" s="85"/>
      <c r="I285" s="85"/>
      <c r="J285" s="85" t="s">
        <v>250</v>
      </c>
      <c r="K285" s="85"/>
      <c r="L285" s="85"/>
      <c r="M285" s="85"/>
      <c r="N285" s="88">
        <v>308</v>
      </c>
      <c r="O285" s="88"/>
      <c r="P285" s="88"/>
    </row>
  </sheetData>
  <sheetProtection password="D993" sheet="1" objects="1" scenarios="1" selectLockedCells="1" selectUnlockedCells="1"/>
  <mergeCells count="1406">
    <mergeCell ref="G277:H277"/>
    <mergeCell ref="I277:O277"/>
    <mergeCell ref="E2:I3"/>
    <mergeCell ref="E4:I5"/>
    <mergeCell ref="E6:I7"/>
    <mergeCell ref="I49:L49"/>
    <mergeCell ref="I45:L45"/>
    <mergeCell ref="I39:L39"/>
    <mergeCell ref="O47:R47"/>
    <mergeCell ref="M45:N45"/>
    <mergeCell ref="B62:C62"/>
    <mergeCell ref="B55:C55"/>
    <mergeCell ref="V55:Y55"/>
    <mergeCell ref="Z55:AD55"/>
    <mergeCell ref="B57:C57"/>
    <mergeCell ref="F57:H57"/>
    <mergeCell ref="I57:L57"/>
    <mergeCell ref="S55:U55"/>
    <mergeCell ref="M57:N57"/>
    <mergeCell ref="O57:R57"/>
    <mergeCell ref="V48:Y48"/>
    <mergeCell ref="Z48:AD48"/>
    <mergeCell ref="AE48:AH48"/>
    <mergeCell ref="B49:C49"/>
    <mergeCell ref="F49:H49"/>
    <mergeCell ref="V49:Y49"/>
    <mergeCell ref="Z49:AD49"/>
    <mergeCell ref="AE49:AH49"/>
    <mergeCell ref="M49:N49"/>
    <mergeCell ref="O49:R49"/>
    <mergeCell ref="V47:Y47"/>
    <mergeCell ref="Z47:AD47"/>
    <mergeCell ref="AE47:AH47"/>
    <mergeCell ref="B48:C48"/>
    <mergeCell ref="F48:H48"/>
    <mergeCell ref="I48:L48"/>
    <mergeCell ref="M48:N48"/>
    <mergeCell ref="O48:R48"/>
    <mergeCell ref="I47:L47"/>
    <mergeCell ref="M47:N47"/>
    <mergeCell ref="S47:U47"/>
    <mergeCell ref="B47:C47"/>
    <mergeCell ref="F47:H47"/>
    <mergeCell ref="S48:U48"/>
    <mergeCell ref="S49:U49"/>
    <mergeCell ref="F55:H55"/>
    <mergeCell ref="I55:L55"/>
    <mergeCell ref="M55:N55"/>
    <mergeCell ref="O55:R55"/>
    <mergeCell ref="S46:U46"/>
    <mergeCell ref="V46:Y46"/>
    <mergeCell ref="Z46:AD46"/>
    <mergeCell ref="O46:R46"/>
    <mergeCell ref="AE46:AH46"/>
    <mergeCell ref="V45:Y45"/>
    <mergeCell ref="Z45:AD45"/>
    <mergeCell ref="AE45:AH45"/>
    <mergeCell ref="B46:C46"/>
    <mergeCell ref="F46:H46"/>
    <mergeCell ref="I46:L46"/>
    <mergeCell ref="M46:N46"/>
    <mergeCell ref="O45:R45"/>
    <mergeCell ref="S45:U45"/>
    <mergeCell ref="B45:C45"/>
    <mergeCell ref="F45:H45"/>
    <mergeCell ref="B36:C36"/>
    <mergeCell ref="F36:H36"/>
    <mergeCell ref="I36:L36"/>
    <mergeCell ref="M36:N36"/>
    <mergeCell ref="AE36:AH36"/>
    <mergeCell ref="V35:Y35"/>
    <mergeCell ref="Z35:AD35"/>
    <mergeCell ref="AE35:AH35"/>
    <mergeCell ref="V36:Y36"/>
    <mergeCell ref="M35:N35"/>
    <mergeCell ref="O35:R35"/>
    <mergeCell ref="S35:U35"/>
    <mergeCell ref="Z36:AD36"/>
    <mergeCell ref="S36:U36"/>
    <mergeCell ref="O36:R36"/>
    <mergeCell ref="B35:C35"/>
    <mergeCell ref="F35:H35"/>
    <mergeCell ref="S34:U34"/>
    <mergeCell ref="V34:Y34"/>
    <mergeCell ref="B34:C34"/>
    <mergeCell ref="F34:H34"/>
    <mergeCell ref="I34:L34"/>
    <mergeCell ref="M34:N34"/>
    <mergeCell ref="O34:R34"/>
    <mergeCell ref="I35:L35"/>
    <mergeCell ref="M33:N33"/>
    <mergeCell ref="O33:R33"/>
    <mergeCell ref="S33:U33"/>
    <mergeCell ref="Z34:AD34"/>
    <mergeCell ref="V33:Y33"/>
    <mergeCell ref="Z33:AD33"/>
    <mergeCell ref="B33:C33"/>
    <mergeCell ref="F33:H33"/>
    <mergeCell ref="S32:U32"/>
    <mergeCell ref="V32:Y32"/>
    <mergeCell ref="B32:C32"/>
    <mergeCell ref="F32:H32"/>
    <mergeCell ref="I32:L32"/>
    <mergeCell ref="M32:N32"/>
    <mergeCell ref="O32:R32"/>
    <mergeCell ref="I33:L33"/>
    <mergeCell ref="Z32:AD32"/>
    <mergeCell ref="AE32:AH32"/>
    <mergeCell ref="V39:Y39"/>
    <mergeCell ref="Z39:AD39"/>
    <mergeCell ref="AE39:AH39"/>
    <mergeCell ref="V37:Y37"/>
    <mergeCell ref="Z37:AD37"/>
    <mergeCell ref="AE37:AH37"/>
    <mergeCell ref="AE34:AH34"/>
    <mergeCell ref="AE33:AH33"/>
    <mergeCell ref="M39:N39"/>
    <mergeCell ref="O39:R39"/>
    <mergeCell ref="S39:U39"/>
    <mergeCell ref="B39:C39"/>
    <mergeCell ref="F39:H39"/>
    <mergeCell ref="S38:U38"/>
    <mergeCell ref="V38:Y38"/>
    <mergeCell ref="Z38:AD38"/>
    <mergeCell ref="AE38:AH38"/>
    <mergeCell ref="B38:C38"/>
    <mergeCell ref="F38:H38"/>
    <mergeCell ref="I38:L38"/>
    <mergeCell ref="M38:N38"/>
    <mergeCell ref="O38:R38"/>
    <mergeCell ref="I37:L37"/>
    <mergeCell ref="M37:N37"/>
    <mergeCell ref="O37:R37"/>
    <mergeCell ref="S37:U37"/>
    <mergeCell ref="B37:C37"/>
    <mergeCell ref="F37:H37"/>
    <mergeCell ref="J2:V3"/>
    <mergeCell ref="J4:V5"/>
    <mergeCell ref="J6:V7"/>
    <mergeCell ref="B10:E11"/>
    <mergeCell ref="G10:L10"/>
    <mergeCell ref="M10:O11"/>
    <mergeCell ref="G11:L11"/>
    <mergeCell ref="B13:C13"/>
    <mergeCell ref="F13:H13"/>
    <mergeCell ref="I13:L13"/>
    <mergeCell ref="M13:N13"/>
    <mergeCell ref="O13:R13"/>
    <mergeCell ref="S13:U13"/>
    <mergeCell ref="V13:Y13"/>
    <mergeCell ref="Z13:AD13"/>
    <mergeCell ref="AE13:AH13"/>
    <mergeCell ref="B14:C14"/>
    <mergeCell ref="F14:H14"/>
    <mergeCell ref="I14:L14"/>
    <mergeCell ref="M14:N14"/>
    <mergeCell ref="O14:R14"/>
    <mergeCell ref="S14:U14"/>
    <mergeCell ref="V14:Y14"/>
    <mergeCell ref="Z14:AD14"/>
    <mergeCell ref="AE14:AH14"/>
    <mergeCell ref="B15:C15"/>
    <mergeCell ref="F15:H15"/>
    <mergeCell ref="I15:L15"/>
    <mergeCell ref="M15:N15"/>
    <mergeCell ref="O15:R15"/>
    <mergeCell ref="S15:U15"/>
    <mergeCell ref="V15:Y15"/>
    <mergeCell ref="Z15:AD15"/>
    <mergeCell ref="AE15:AH15"/>
    <mergeCell ref="B16:C16"/>
    <mergeCell ref="F16:H16"/>
    <mergeCell ref="I16:L16"/>
    <mergeCell ref="M16:N16"/>
    <mergeCell ref="O16:R16"/>
    <mergeCell ref="S16:U16"/>
    <mergeCell ref="V16:Y16"/>
    <mergeCell ref="Z16:AD16"/>
    <mergeCell ref="AE16:AH16"/>
    <mergeCell ref="B17:C17"/>
    <mergeCell ref="F17:H17"/>
    <mergeCell ref="I17:L17"/>
    <mergeCell ref="M17:N17"/>
    <mergeCell ref="O17:R17"/>
    <mergeCell ref="S17:U17"/>
    <mergeCell ref="V17:Y17"/>
    <mergeCell ref="Z17:AD17"/>
    <mergeCell ref="AE17:AH17"/>
    <mergeCell ref="B18:C18"/>
    <mergeCell ref="F18:H18"/>
    <mergeCell ref="I18:L18"/>
    <mergeCell ref="M18:N18"/>
    <mergeCell ref="O18:R18"/>
    <mergeCell ref="S18:U18"/>
    <mergeCell ref="V18:Y18"/>
    <mergeCell ref="Z18:AD18"/>
    <mergeCell ref="AE18:AH18"/>
    <mergeCell ref="B19:C19"/>
    <mergeCell ref="F19:H19"/>
    <mergeCell ref="I19:L19"/>
    <mergeCell ref="M19:N19"/>
    <mergeCell ref="O19:R19"/>
    <mergeCell ref="S19:U19"/>
    <mergeCell ref="V19:Y19"/>
    <mergeCell ref="Z19:AD19"/>
    <mergeCell ref="AE19:AH19"/>
    <mergeCell ref="B20:C20"/>
    <mergeCell ref="F20:H20"/>
    <mergeCell ref="I20:L20"/>
    <mergeCell ref="M20:N20"/>
    <mergeCell ref="O20:R20"/>
    <mergeCell ref="S20:U20"/>
    <mergeCell ref="V20:Y20"/>
    <mergeCell ref="Z20:AD20"/>
    <mergeCell ref="AE20:AH20"/>
    <mergeCell ref="B21:C21"/>
    <mergeCell ref="F21:H21"/>
    <mergeCell ref="I21:L21"/>
    <mergeCell ref="M21:N21"/>
    <mergeCell ref="O21:R21"/>
    <mergeCell ref="S21:U21"/>
    <mergeCell ref="V21:Y21"/>
    <mergeCell ref="Z21:AD21"/>
    <mergeCell ref="AE21:AH21"/>
    <mergeCell ref="B22:C22"/>
    <mergeCell ref="F22:H22"/>
    <mergeCell ref="I22:L22"/>
    <mergeCell ref="M22:N22"/>
    <mergeCell ref="O22:R22"/>
    <mergeCell ref="S22:U22"/>
    <mergeCell ref="V22:Y22"/>
    <mergeCell ref="Z22:AD22"/>
    <mergeCell ref="AE22:AH22"/>
    <mergeCell ref="B23:C23"/>
    <mergeCell ref="F23:H23"/>
    <mergeCell ref="I23:L23"/>
    <mergeCell ref="M23:N23"/>
    <mergeCell ref="O23:R23"/>
    <mergeCell ref="S23:U23"/>
    <mergeCell ref="V23:Y23"/>
    <mergeCell ref="Z23:AD23"/>
    <mergeCell ref="AE23:AH23"/>
    <mergeCell ref="B24:C24"/>
    <mergeCell ref="F24:H24"/>
    <mergeCell ref="I24:L24"/>
    <mergeCell ref="M24:N24"/>
    <mergeCell ref="O24:R24"/>
    <mergeCell ref="S24:U24"/>
    <mergeCell ref="V24:Y24"/>
    <mergeCell ref="Z24:AD24"/>
    <mergeCell ref="AE24:AH24"/>
    <mergeCell ref="B25:C25"/>
    <mergeCell ref="F25:H25"/>
    <mergeCell ref="I25:L25"/>
    <mergeCell ref="M25:N25"/>
    <mergeCell ref="O25:R25"/>
    <mergeCell ref="S25:U25"/>
    <mergeCell ref="V25:Y25"/>
    <mergeCell ref="Z25:AD25"/>
    <mergeCell ref="AE25:AH25"/>
    <mergeCell ref="B26:C26"/>
    <mergeCell ref="F26:H26"/>
    <mergeCell ref="I26:L26"/>
    <mergeCell ref="M26:N26"/>
    <mergeCell ref="O26:R26"/>
    <mergeCell ref="S26:U26"/>
    <mergeCell ref="V26:Y26"/>
    <mergeCell ref="Z26:AD26"/>
    <mergeCell ref="AE26:AH26"/>
    <mergeCell ref="B27:C27"/>
    <mergeCell ref="F27:H27"/>
    <mergeCell ref="I27:L27"/>
    <mergeCell ref="M27:N27"/>
    <mergeCell ref="O27:R27"/>
    <mergeCell ref="S27:U27"/>
    <mergeCell ref="V27:Y27"/>
    <mergeCell ref="Z27:AD27"/>
    <mergeCell ref="AE27:AH27"/>
    <mergeCell ref="B28:C28"/>
    <mergeCell ref="F28:H28"/>
    <mergeCell ref="I28:L28"/>
    <mergeCell ref="M28:N28"/>
    <mergeCell ref="O28:R28"/>
    <mergeCell ref="S28:U28"/>
    <mergeCell ref="V28:Y28"/>
    <mergeCell ref="Z28:AD28"/>
    <mergeCell ref="AE28:AH28"/>
    <mergeCell ref="B29:C29"/>
    <mergeCell ref="F29:H29"/>
    <mergeCell ref="I29:L29"/>
    <mergeCell ref="M29:N29"/>
    <mergeCell ref="AE30:AH30"/>
    <mergeCell ref="O29:R29"/>
    <mergeCell ref="S29:U29"/>
    <mergeCell ref="V29:Y29"/>
    <mergeCell ref="Z29:AD29"/>
    <mergeCell ref="AE31:AH31"/>
    <mergeCell ref="AE29:AH29"/>
    <mergeCell ref="B30:C30"/>
    <mergeCell ref="F30:H30"/>
    <mergeCell ref="I30:L30"/>
    <mergeCell ref="M30:N30"/>
    <mergeCell ref="O30:R30"/>
    <mergeCell ref="S30:U30"/>
    <mergeCell ref="V30:Y30"/>
    <mergeCell ref="Z30:AD30"/>
    <mergeCell ref="O31:R31"/>
    <mergeCell ref="S31:U31"/>
    <mergeCell ref="V31:Y31"/>
    <mergeCell ref="Z31:AD31"/>
    <mergeCell ref="B31:C31"/>
    <mergeCell ref="F31:H31"/>
    <mergeCell ref="I31:L31"/>
    <mergeCell ref="M31:N31"/>
    <mergeCell ref="B40:C40"/>
    <mergeCell ref="F43:H43"/>
    <mergeCell ref="I40:L40"/>
    <mergeCell ref="M40:N40"/>
    <mergeCell ref="B42:C42"/>
    <mergeCell ref="F41:H41"/>
    <mergeCell ref="I42:L42"/>
    <mergeCell ref="M42:N42"/>
    <mergeCell ref="O40:R40"/>
    <mergeCell ref="S40:U40"/>
    <mergeCell ref="V40:Y40"/>
    <mergeCell ref="Z40:AD40"/>
    <mergeCell ref="AE40:AH40"/>
    <mergeCell ref="B41:C41"/>
    <mergeCell ref="F40:H40"/>
    <mergeCell ref="I41:L41"/>
    <mergeCell ref="M41:N41"/>
    <mergeCell ref="O41:R41"/>
    <mergeCell ref="S41:U41"/>
    <mergeCell ref="V41:Y41"/>
    <mergeCell ref="Z41:AD41"/>
    <mergeCell ref="AE41:AH41"/>
    <mergeCell ref="V43:Y43"/>
    <mergeCell ref="Z43:AD43"/>
    <mergeCell ref="AE43:AH43"/>
    <mergeCell ref="O42:R42"/>
    <mergeCell ref="S42:U42"/>
    <mergeCell ref="V42:Y42"/>
    <mergeCell ref="Z42:AD42"/>
    <mergeCell ref="B44:C44"/>
    <mergeCell ref="F44:H44"/>
    <mergeCell ref="V44:Y44"/>
    <mergeCell ref="AE42:AH42"/>
    <mergeCell ref="B43:C43"/>
    <mergeCell ref="F42:H42"/>
    <mergeCell ref="I43:L43"/>
    <mergeCell ref="M43:N43"/>
    <mergeCell ref="O43:R43"/>
    <mergeCell ref="S43:U43"/>
    <mergeCell ref="Z44:AD44"/>
    <mergeCell ref="AE44:AH44"/>
    <mergeCell ref="B52:E53"/>
    <mergeCell ref="G52:L52"/>
    <mergeCell ref="M52:O53"/>
    <mergeCell ref="G53:L53"/>
    <mergeCell ref="I44:L44"/>
    <mergeCell ref="M44:N44"/>
    <mergeCell ref="O44:R44"/>
    <mergeCell ref="S44:U44"/>
    <mergeCell ref="AE55:AH55"/>
    <mergeCell ref="B56:C56"/>
    <mergeCell ref="F56:H56"/>
    <mergeCell ref="I56:L56"/>
    <mergeCell ref="M56:N56"/>
    <mergeCell ref="O56:R56"/>
    <mergeCell ref="S56:U56"/>
    <mergeCell ref="V56:Y56"/>
    <mergeCell ref="Z56:AD56"/>
    <mergeCell ref="AE56:AH56"/>
    <mergeCell ref="S57:U57"/>
    <mergeCell ref="V57:Y57"/>
    <mergeCell ref="Z57:AD57"/>
    <mergeCell ref="AE57:AH57"/>
    <mergeCell ref="B58:C58"/>
    <mergeCell ref="F58:H58"/>
    <mergeCell ref="I58:L58"/>
    <mergeCell ref="M58:N58"/>
    <mergeCell ref="O58:R58"/>
    <mergeCell ref="S58:U58"/>
    <mergeCell ref="V58:Y58"/>
    <mergeCell ref="Z58:AD58"/>
    <mergeCell ref="AE58:AH58"/>
    <mergeCell ref="B59:C59"/>
    <mergeCell ref="F59:H59"/>
    <mergeCell ref="I59:L59"/>
    <mergeCell ref="M59:N59"/>
    <mergeCell ref="O59:R59"/>
    <mergeCell ref="S59:U59"/>
    <mergeCell ref="V59:Y59"/>
    <mergeCell ref="Z59:AD59"/>
    <mergeCell ref="AE59:AH59"/>
    <mergeCell ref="B60:C60"/>
    <mergeCell ref="F60:H60"/>
    <mergeCell ref="I60:L60"/>
    <mergeCell ref="M60:N60"/>
    <mergeCell ref="O60:R60"/>
    <mergeCell ref="S60:U60"/>
    <mergeCell ref="V60:Y60"/>
    <mergeCell ref="Z60:AD60"/>
    <mergeCell ref="AE60:AH60"/>
    <mergeCell ref="B61:C61"/>
    <mergeCell ref="F61:H61"/>
    <mergeCell ref="I61:L61"/>
    <mergeCell ref="M61:N61"/>
    <mergeCell ref="O61:R61"/>
    <mergeCell ref="S61:U61"/>
    <mergeCell ref="V61:Y61"/>
    <mergeCell ref="Z61:AD61"/>
    <mergeCell ref="AE61:AH61"/>
    <mergeCell ref="B63:C63"/>
    <mergeCell ref="F63:H63"/>
    <mergeCell ref="I63:L63"/>
    <mergeCell ref="M63:N63"/>
    <mergeCell ref="O63:R63"/>
    <mergeCell ref="S63:U63"/>
    <mergeCell ref="V63:Y63"/>
    <mergeCell ref="Z63:AD63"/>
    <mergeCell ref="AE63:AH63"/>
    <mergeCell ref="B64:C64"/>
    <mergeCell ref="F64:H64"/>
    <mergeCell ref="I64:L64"/>
    <mergeCell ref="M64:N64"/>
    <mergeCell ref="O64:R64"/>
    <mergeCell ref="S64:U64"/>
    <mergeCell ref="V64:Y64"/>
    <mergeCell ref="Z64:AD64"/>
    <mergeCell ref="AE64:AH64"/>
    <mergeCell ref="B65:C65"/>
    <mergeCell ref="F65:H65"/>
    <mergeCell ref="I65:L65"/>
    <mergeCell ref="M65:N65"/>
    <mergeCell ref="O65:R65"/>
    <mergeCell ref="S65:U65"/>
    <mergeCell ref="V65:Y65"/>
    <mergeCell ref="Z65:AD65"/>
    <mergeCell ref="AE65:AH65"/>
    <mergeCell ref="B66:C66"/>
    <mergeCell ref="F66:H66"/>
    <mergeCell ref="I66:L66"/>
    <mergeCell ref="M66:N66"/>
    <mergeCell ref="O66:R66"/>
    <mergeCell ref="S66:U66"/>
    <mergeCell ref="V66:Y66"/>
    <mergeCell ref="Z66:AD66"/>
    <mergeCell ref="AE66:AH66"/>
    <mergeCell ref="B67:C67"/>
    <mergeCell ref="F67:H67"/>
    <mergeCell ref="I67:L67"/>
    <mergeCell ref="M67:N67"/>
    <mergeCell ref="O67:R67"/>
    <mergeCell ref="S67:U67"/>
    <mergeCell ref="V67:Y67"/>
    <mergeCell ref="Z67:AD67"/>
    <mergeCell ref="AE67:AH67"/>
    <mergeCell ref="B68:C68"/>
    <mergeCell ref="F68:H68"/>
    <mergeCell ref="I68:L68"/>
    <mergeCell ref="M68:N68"/>
    <mergeCell ref="O68:R68"/>
    <mergeCell ref="S68:U68"/>
    <mergeCell ref="V68:Y68"/>
    <mergeCell ref="Z68:AD68"/>
    <mergeCell ref="AE68:AH68"/>
    <mergeCell ref="B69:C69"/>
    <mergeCell ref="F69:H69"/>
    <mergeCell ref="I69:L69"/>
    <mergeCell ref="M69:N69"/>
    <mergeCell ref="O69:R69"/>
    <mergeCell ref="S69:U69"/>
    <mergeCell ref="V69:Y69"/>
    <mergeCell ref="Z69:AD69"/>
    <mergeCell ref="AE69:AH69"/>
    <mergeCell ref="B70:C70"/>
    <mergeCell ref="F70:H70"/>
    <mergeCell ref="I70:L70"/>
    <mergeCell ref="M70:N70"/>
    <mergeCell ref="O70:R70"/>
    <mergeCell ref="S70:U70"/>
    <mergeCell ref="V70:Y70"/>
    <mergeCell ref="Z70:AD70"/>
    <mergeCell ref="AE70:AH70"/>
    <mergeCell ref="B71:C71"/>
    <mergeCell ref="F71:H71"/>
    <mergeCell ref="I71:L71"/>
    <mergeCell ref="M71:N71"/>
    <mergeCell ref="M73:N73"/>
    <mergeCell ref="AE71:AH71"/>
    <mergeCell ref="Z72:AD72"/>
    <mergeCell ref="B72:C72"/>
    <mergeCell ref="F72:H72"/>
    <mergeCell ref="I72:L72"/>
    <mergeCell ref="M72:N72"/>
    <mergeCell ref="AE72:AH72"/>
    <mergeCell ref="O72:R72"/>
    <mergeCell ref="O71:R71"/>
    <mergeCell ref="O73:R73"/>
    <mergeCell ref="S73:U73"/>
    <mergeCell ref="V73:Y73"/>
    <mergeCell ref="Z73:AD73"/>
    <mergeCell ref="AE73:AH73"/>
    <mergeCell ref="S62:U62"/>
    <mergeCell ref="V62:Y62"/>
    <mergeCell ref="Z62:AD62"/>
    <mergeCell ref="S72:U72"/>
    <mergeCell ref="V72:Y72"/>
    <mergeCell ref="AE62:AH62"/>
    <mergeCell ref="S71:U71"/>
    <mergeCell ref="V71:Y71"/>
    <mergeCell ref="Z71:AD71"/>
    <mergeCell ref="B74:C74"/>
    <mergeCell ref="F62:H62"/>
    <mergeCell ref="I62:L62"/>
    <mergeCell ref="M62:N62"/>
    <mergeCell ref="F74:H74"/>
    <mergeCell ref="I74:L74"/>
    <mergeCell ref="M74:N74"/>
    <mergeCell ref="B73:C73"/>
    <mergeCell ref="F73:H73"/>
    <mergeCell ref="I73:L73"/>
    <mergeCell ref="AE74:AH74"/>
    <mergeCell ref="O62:R62"/>
    <mergeCell ref="B77:E78"/>
    <mergeCell ref="G77:L77"/>
    <mergeCell ref="M77:O78"/>
    <mergeCell ref="G78:L78"/>
    <mergeCell ref="O74:R74"/>
    <mergeCell ref="S74:U74"/>
    <mergeCell ref="V74:Y74"/>
    <mergeCell ref="Z74:AD74"/>
    <mergeCell ref="B80:C80"/>
    <mergeCell ref="F80:H80"/>
    <mergeCell ref="I80:L80"/>
    <mergeCell ref="M80:N80"/>
    <mergeCell ref="O80:R80"/>
    <mergeCell ref="S80:U80"/>
    <mergeCell ref="V80:Y80"/>
    <mergeCell ref="Z80:AD80"/>
    <mergeCell ref="AE80:AH80"/>
    <mergeCell ref="B81:C81"/>
    <mergeCell ref="F81:H81"/>
    <mergeCell ref="I81:L81"/>
    <mergeCell ref="M81:N81"/>
    <mergeCell ref="O81:R81"/>
    <mergeCell ref="S81:U81"/>
    <mergeCell ref="V81:Y81"/>
    <mergeCell ref="Z81:AD81"/>
    <mergeCell ref="AE81:AH81"/>
    <mergeCell ref="B82:C82"/>
    <mergeCell ref="F82:H82"/>
    <mergeCell ref="I82:L82"/>
    <mergeCell ref="M82:N82"/>
    <mergeCell ref="O82:R82"/>
    <mergeCell ref="S82:U82"/>
    <mergeCell ref="V82:Y82"/>
    <mergeCell ref="Z82:AD82"/>
    <mergeCell ref="AE82:AH82"/>
    <mergeCell ref="B83:C83"/>
    <mergeCell ref="F83:H83"/>
    <mergeCell ref="I83:L83"/>
    <mergeCell ref="M83:N83"/>
    <mergeCell ref="O83:R83"/>
    <mergeCell ref="S83:U83"/>
    <mergeCell ref="V83:Y83"/>
    <mergeCell ref="Z83:AD83"/>
    <mergeCell ref="AE83:AH83"/>
    <mergeCell ref="B84:C84"/>
    <mergeCell ref="F84:H84"/>
    <mergeCell ref="I84:L84"/>
    <mergeCell ref="M84:N84"/>
    <mergeCell ref="O84:R84"/>
    <mergeCell ref="S84:U84"/>
    <mergeCell ref="V84:Y84"/>
    <mergeCell ref="Z84:AD84"/>
    <mergeCell ref="AE84:AH84"/>
    <mergeCell ref="B85:C85"/>
    <mergeCell ref="F85:H85"/>
    <mergeCell ref="I85:L85"/>
    <mergeCell ref="M85:N85"/>
    <mergeCell ref="O85:R85"/>
    <mergeCell ref="S85:U85"/>
    <mergeCell ref="V85:Y85"/>
    <mergeCell ref="Z85:AD85"/>
    <mergeCell ref="AE85:AH85"/>
    <mergeCell ref="B86:C86"/>
    <mergeCell ref="F86:H86"/>
    <mergeCell ref="I86:L86"/>
    <mergeCell ref="M86:N86"/>
    <mergeCell ref="O86:R86"/>
    <mergeCell ref="S86:U86"/>
    <mergeCell ref="V86:Y86"/>
    <mergeCell ref="Z86:AD86"/>
    <mergeCell ref="AE86:AH86"/>
    <mergeCell ref="B87:C87"/>
    <mergeCell ref="F87:H87"/>
    <mergeCell ref="I87:L87"/>
    <mergeCell ref="M87:N87"/>
    <mergeCell ref="O87:R87"/>
    <mergeCell ref="S87:U87"/>
    <mergeCell ref="V87:Y87"/>
    <mergeCell ref="Z87:AD87"/>
    <mergeCell ref="AE87:AH87"/>
    <mergeCell ref="B88:C88"/>
    <mergeCell ref="F88:H88"/>
    <mergeCell ref="I88:L88"/>
    <mergeCell ref="M88:N88"/>
    <mergeCell ref="O88:R88"/>
    <mergeCell ref="S88:U88"/>
    <mergeCell ref="V88:Y88"/>
    <mergeCell ref="Z88:AD88"/>
    <mergeCell ref="AE88:AH88"/>
    <mergeCell ref="B89:C89"/>
    <mergeCell ref="F89:H89"/>
    <mergeCell ref="I89:L89"/>
    <mergeCell ref="M89:N89"/>
    <mergeCell ref="O89:R89"/>
    <mergeCell ref="S89:U89"/>
    <mergeCell ref="V89:Y89"/>
    <mergeCell ref="Z89:AD89"/>
    <mergeCell ref="AE89:AH89"/>
    <mergeCell ref="B92:E93"/>
    <mergeCell ref="G92:L92"/>
    <mergeCell ref="M92:O93"/>
    <mergeCell ref="G93:L93"/>
    <mergeCell ref="B95:C95"/>
    <mergeCell ref="F95:H95"/>
    <mergeCell ref="I95:L95"/>
    <mergeCell ref="M95:N95"/>
    <mergeCell ref="O95:R95"/>
    <mergeCell ref="S95:U95"/>
    <mergeCell ref="V95:Y95"/>
    <mergeCell ref="Z95:AD95"/>
    <mergeCell ref="AE95:AH95"/>
    <mergeCell ref="B96:C96"/>
    <mergeCell ref="F96:H96"/>
    <mergeCell ref="I96:L96"/>
    <mergeCell ref="M96:N96"/>
    <mergeCell ref="O96:R96"/>
    <mergeCell ref="S96:U96"/>
    <mergeCell ref="V96:Y96"/>
    <mergeCell ref="Z96:AD96"/>
    <mergeCell ref="AE96:AH96"/>
    <mergeCell ref="S97:U97"/>
    <mergeCell ref="V97:Y97"/>
    <mergeCell ref="Z97:AD97"/>
    <mergeCell ref="B97:C97"/>
    <mergeCell ref="F97:H97"/>
    <mergeCell ref="I97:L97"/>
    <mergeCell ref="M97:N97"/>
    <mergeCell ref="B98:C98"/>
    <mergeCell ref="F98:H98"/>
    <mergeCell ref="I98:L98"/>
    <mergeCell ref="M98:N98"/>
    <mergeCell ref="F99:H99"/>
    <mergeCell ref="I99:L99"/>
    <mergeCell ref="M99:N99"/>
    <mergeCell ref="AE97:AH97"/>
    <mergeCell ref="O98:R98"/>
    <mergeCell ref="S98:U98"/>
    <mergeCell ref="V98:Y98"/>
    <mergeCell ref="Z98:AD98"/>
    <mergeCell ref="AE98:AH98"/>
    <mergeCell ref="O97:R97"/>
    <mergeCell ref="AE99:AH99"/>
    <mergeCell ref="B102:E103"/>
    <mergeCell ref="G102:L102"/>
    <mergeCell ref="M102:O103"/>
    <mergeCell ref="G103:L103"/>
    <mergeCell ref="O99:R99"/>
    <mergeCell ref="S99:U99"/>
    <mergeCell ref="V99:Y99"/>
    <mergeCell ref="Z99:AD99"/>
    <mergeCell ref="B99:C99"/>
    <mergeCell ref="B105:C105"/>
    <mergeCell ref="F105:H105"/>
    <mergeCell ref="I105:L105"/>
    <mergeCell ref="M105:N105"/>
    <mergeCell ref="O105:R105"/>
    <mergeCell ref="S105:U105"/>
    <mergeCell ref="V105:Y105"/>
    <mergeCell ref="Z105:AD105"/>
    <mergeCell ref="AE105:AH105"/>
    <mergeCell ref="B106:C106"/>
    <mergeCell ref="F106:H106"/>
    <mergeCell ref="I106:L106"/>
    <mergeCell ref="M106:N106"/>
    <mergeCell ref="O106:R106"/>
    <mergeCell ref="S106:U106"/>
    <mergeCell ref="V106:Y106"/>
    <mergeCell ref="Z106:AD106"/>
    <mergeCell ref="AE106:AH106"/>
    <mergeCell ref="B107:C107"/>
    <mergeCell ref="F107:H107"/>
    <mergeCell ref="I107:L107"/>
    <mergeCell ref="M107:N107"/>
    <mergeCell ref="O107:R107"/>
    <mergeCell ref="S107:U107"/>
    <mergeCell ref="V107:Y107"/>
    <mergeCell ref="Z107:AD107"/>
    <mergeCell ref="AE107:AH107"/>
    <mergeCell ref="B108:C108"/>
    <mergeCell ref="F108:H108"/>
    <mergeCell ref="I108:L108"/>
    <mergeCell ref="M108:N108"/>
    <mergeCell ref="O108:R108"/>
    <mergeCell ref="S108:U108"/>
    <mergeCell ref="V108:Y108"/>
    <mergeCell ref="Z108:AD108"/>
    <mergeCell ref="AE108:AH108"/>
    <mergeCell ref="S109:U109"/>
    <mergeCell ref="V109:Y109"/>
    <mergeCell ref="Z109:AD109"/>
    <mergeCell ref="B109:C109"/>
    <mergeCell ref="F109:H109"/>
    <mergeCell ref="I109:L109"/>
    <mergeCell ref="M109:N109"/>
    <mergeCell ref="B110:C110"/>
    <mergeCell ref="F110:H110"/>
    <mergeCell ref="I110:L110"/>
    <mergeCell ref="M110:N110"/>
    <mergeCell ref="F111:H111"/>
    <mergeCell ref="I111:L111"/>
    <mergeCell ref="M111:N111"/>
    <mergeCell ref="AE109:AH109"/>
    <mergeCell ref="O110:R110"/>
    <mergeCell ref="S110:U110"/>
    <mergeCell ref="V110:Y110"/>
    <mergeCell ref="Z110:AD110"/>
    <mergeCell ref="AE110:AH110"/>
    <mergeCell ref="O109:R109"/>
    <mergeCell ref="AE111:AH111"/>
    <mergeCell ref="B114:E115"/>
    <mergeCell ref="G114:L114"/>
    <mergeCell ref="M114:O115"/>
    <mergeCell ref="G115:L115"/>
    <mergeCell ref="O111:R111"/>
    <mergeCell ref="S111:U111"/>
    <mergeCell ref="V111:Y111"/>
    <mergeCell ref="Z111:AD111"/>
    <mergeCell ref="B111:C111"/>
    <mergeCell ref="S117:U117"/>
    <mergeCell ref="V117:Y117"/>
    <mergeCell ref="Z117:AD117"/>
    <mergeCell ref="B117:C117"/>
    <mergeCell ref="F117:H117"/>
    <mergeCell ref="I117:L117"/>
    <mergeCell ref="M117:N117"/>
    <mergeCell ref="B118:C118"/>
    <mergeCell ref="F118:H118"/>
    <mergeCell ref="I118:L118"/>
    <mergeCell ref="M118:N118"/>
    <mergeCell ref="F119:H119"/>
    <mergeCell ref="I119:L119"/>
    <mergeCell ref="M119:N119"/>
    <mergeCell ref="AE117:AH117"/>
    <mergeCell ref="O118:R118"/>
    <mergeCell ref="S118:U118"/>
    <mergeCell ref="V118:Y118"/>
    <mergeCell ref="Z118:AD118"/>
    <mergeCell ref="AE118:AH118"/>
    <mergeCell ref="O117:R117"/>
    <mergeCell ref="AE119:AH119"/>
    <mergeCell ref="B122:E123"/>
    <mergeCell ref="G122:L122"/>
    <mergeCell ref="M122:O123"/>
    <mergeCell ref="G123:L123"/>
    <mergeCell ref="O119:R119"/>
    <mergeCell ref="S119:U119"/>
    <mergeCell ref="V119:Y119"/>
    <mergeCell ref="Z119:AD119"/>
    <mergeCell ref="B119:C119"/>
    <mergeCell ref="S125:U125"/>
    <mergeCell ref="V125:Y125"/>
    <mergeCell ref="Z125:AD125"/>
    <mergeCell ref="B125:C125"/>
    <mergeCell ref="F125:H125"/>
    <mergeCell ref="I125:L125"/>
    <mergeCell ref="M125:N125"/>
    <mergeCell ref="B126:C126"/>
    <mergeCell ref="F126:H126"/>
    <mergeCell ref="I126:L126"/>
    <mergeCell ref="M126:N126"/>
    <mergeCell ref="F127:H127"/>
    <mergeCell ref="I127:L127"/>
    <mergeCell ref="M127:N127"/>
    <mergeCell ref="AE125:AH125"/>
    <mergeCell ref="O126:R126"/>
    <mergeCell ref="S126:U126"/>
    <mergeCell ref="V126:Y126"/>
    <mergeCell ref="Z126:AD126"/>
    <mergeCell ref="AE126:AH126"/>
    <mergeCell ref="O125:R125"/>
    <mergeCell ref="AE127:AH127"/>
    <mergeCell ref="B130:E131"/>
    <mergeCell ref="G130:L130"/>
    <mergeCell ref="M130:O131"/>
    <mergeCell ref="G131:L131"/>
    <mergeCell ref="O127:R127"/>
    <mergeCell ref="S127:U127"/>
    <mergeCell ref="V127:Y127"/>
    <mergeCell ref="Z127:AD127"/>
    <mergeCell ref="B127:C127"/>
    <mergeCell ref="B133:C133"/>
    <mergeCell ref="F133:H133"/>
    <mergeCell ref="I133:L133"/>
    <mergeCell ref="M133:N133"/>
    <mergeCell ref="O133:R133"/>
    <mergeCell ref="S133:U133"/>
    <mergeCell ref="V133:Y133"/>
    <mergeCell ref="Z133:AD133"/>
    <mergeCell ref="AE133:AH133"/>
    <mergeCell ref="B134:C134"/>
    <mergeCell ref="F134:H134"/>
    <mergeCell ref="I134:L134"/>
    <mergeCell ref="M134:N134"/>
    <mergeCell ref="O134:R134"/>
    <mergeCell ref="S134:U134"/>
    <mergeCell ref="V134:Y134"/>
    <mergeCell ref="Z134:AD134"/>
    <mergeCell ref="AE134:AH134"/>
    <mergeCell ref="S135:U135"/>
    <mergeCell ref="V135:Y135"/>
    <mergeCell ref="Z135:AD135"/>
    <mergeCell ref="B135:C135"/>
    <mergeCell ref="F135:H135"/>
    <mergeCell ref="I135:L135"/>
    <mergeCell ref="M135:N135"/>
    <mergeCell ref="B136:C136"/>
    <mergeCell ref="F136:H136"/>
    <mergeCell ref="I136:L136"/>
    <mergeCell ref="M136:N136"/>
    <mergeCell ref="F137:H137"/>
    <mergeCell ref="I137:L137"/>
    <mergeCell ref="M137:N137"/>
    <mergeCell ref="AE135:AH135"/>
    <mergeCell ref="O136:R136"/>
    <mergeCell ref="S136:U136"/>
    <mergeCell ref="V136:Y136"/>
    <mergeCell ref="Z136:AD136"/>
    <mergeCell ref="AE136:AH136"/>
    <mergeCell ref="O135:R135"/>
    <mergeCell ref="AE137:AH137"/>
    <mergeCell ref="B139:E140"/>
    <mergeCell ref="G139:L139"/>
    <mergeCell ref="M139:O140"/>
    <mergeCell ref="G140:L140"/>
    <mergeCell ref="O137:R137"/>
    <mergeCell ref="S137:U137"/>
    <mergeCell ref="V137:Y137"/>
    <mergeCell ref="Z137:AD137"/>
    <mergeCell ref="B137:C137"/>
    <mergeCell ref="B142:C142"/>
    <mergeCell ref="F142:H142"/>
    <mergeCell ref="I142:L142"/>
    <mergeCell ref="M142:N142"/>
    <mergeCell ref="O142:R142"/>
    <mergeCell ref="S142:U142"/>
    <mergeCell ref="V142:Y142"/>
    <mergeCell ref="Z142:AD142"/>
    <mergeCell ref="AE142:AH142"/>
    <mergeCell ref="B143:C143"/>
    <mergeCell ref="F143:H143"/>
    <mergeCell ref="I143:L143"/>
    <mergeCell ref="M143:N143"/>
    <mergeCell ref="O143:R143"/>
    <mergeCell ref="S143:U143"/>
    <mergeCell ref="V143:Y143"/>
    <mergeCell ref="Z143:AD143"/>
    <mergeCell ref="AE143:AH143"/>
    <mergeCell ref="S144:U144"/>
    <mergeCell ref="V144:Y144"/>
    <mergeCell ref="Z144:AD144"/>
    <mergeCell ref="B144:C144"/>
    <mergeCell ref="F144:H144"/>
    <mergeCell ref="I144:L144"/>
    <mergeCell ref="M144:N144"/>
    <mergeCell ref="B145:C145"/>
    <mergeCell ref="F145:H145"/>
    <mergeCell ref="I145:L145"/>
    <mergeCell ref="M145:N145"/>
    <mergeCell ref="F146:H146"/>
    <mergeCell ref="I146:L146"/>
    <mergeCell ref="M146:N146"/>
    <mergeCell ref="AE144:AH144"/>
    <mergeCell ref="O145:R145"/>
    <mergeCell ref="S145:U145"/>
    <mergeCell ref="V145:Y145"/>
    <mergeCell ref="Z145:AD145"/>
    <mergeCell ref="AE145:AH145"/>
    <mergeCell ref="O144:R144"/>
    <mergeCell ref="AE146:AH146"/>
    <mergeCell ref="B149:E150"/>
    <mergeCell ref="G149:L149"/>
    <mergeCell ref="M149:O150"/>
    <mergeCell ref="G150:L150"/>
    <mergeCell ref="O146:R146"/>
    <mergeCell ref="S146:U146"/>
    <mergeCell ref="V146:Y146"/>
    <mergeCell ref="Z146:AD146"/>
    <mergeCell ref="B146:C146"/>
    <mergeCell ref="B152:C152"/>
    <mergeCell ref="F152:H152"/>
    <mergeCell ref="I152:L152"/>
    <mergeCell ref="M152:N152"/>
    <mergeCell ref="O152:R152"/>
    <mergeCell ref="S152:U152"/>
    <mergeCell ref="V152:Y152"/>
    <mergeCell ref="Z152:AD152"/>
    <mergeCell ref="AE152:AH152"/>
    <mergeCell ref="B153:C153"/>
    <mergeCell ref="F153:H153"/>
    <mergeCell ref="I153:L153"/>
    <mergeCell ref="M153:N153"/>
    <mergeCell ref="O153:R153"/>
    <mergeCell ref="S153:U153"/>
    <mergeCell ref="V153:Y153"/>
    <mergeCell ref="Z153:AD153"/>
    <mergeCell ref="AE153:AH153"/>
    <mergeCell ref="B154:C154"/>
    <mergeCell ref="F154:H154"/>
    <mergeCell ref="I154:L154"/>
    <mergeCell ref="M154:N154"/>
    <mergeCell ref="O154:R154"/>
    <mergeCell ref="S154:U154"/>
    <mergeCell ref="V154:Y154"/>
    <mergeCell ref="Z154:AD154"/>
    <mergeCell ref="AE154:AH154"/>
    <mergeCell ref="B155:C155"/>
    <mergeCell ref="F155:H155"/>
    <mergeCell ref="I155:L155"/>
    <mergeCell ref="M155:N155"/>
    <mergeCell ref="O155:R155"/>
    <mergeCell ref="S155:U155"/>
    <mergeCell ref="V155:Y155"/>
    <mergeCell ref="Z155:AD155"/>
    <mergeCell ref="AE155:AH155"/>
    <mergeCell ref="B158:E159"/>
    <mergeCell ref="G158:L158"/>
    <mergeCell ref="M158:O159"/>
    <mergeCell ref="G159:L159"/>
    <mergeCell ref="B161:C161"/>
    <mergeCell ref="F161:H161"/>
    <mergeCell ref="I161:L161"/>
    <mergeCell ref="M161:N161"/>
    <mergeCell ref="O161:R161"/>
    <mergeCell ref="S161:U161"/>
    <mergeCell ref="V161:Y161"/>
    <mergeCell ref="Z161:AD161"/>
    <mergeCell ref="AE161:AH161"/>
    <mergeCell ref="B162:C162"/>
    <mergeCell ref="F162:H162"/>
    <mergeCell ref="I162:L162"/>
    <mergeCell ref="M162:N162"/>
    <mergeCell ref="O162:R162"/>
    <mergeCell ref="S162:U162"/>
    <mergeCell ref="V162:Y162"/>
    <mergeCell ref="Z162:AD162"/>
    <mergeCell ref="AE162:AH162"/>
    <mergeCell ref="B163:C163"/>
    <mergeCell ref="F163:H163"/>
    <mergeCell ref="I163:L163"/>
    <mergeCell ref="M163:N163"/>
    <mergeCell ref="O163:R163"/>
    <mergeCell ref="S163:U163"/>
    <mergeCell ref="V163:Y163"/>
    <mergeCell ref="Z163:AD163"/>
    <mergeCell ref="AE163:AH163"/>
    <mergeCell ref="B171:E172"/>
    <mergeCell ref="O171:AA172"/>
    <mergeCell ref="B174:C174"/>
    <mergeCell ref="F174:I174"/>
    <mergeCell ref="J174:L174"/>
    <mergeCell ref="O174:P174"/>
    <mergeCell ref="Q174:W174"/>
    <mergeCell ref="X174:AA174"/>
    <mergeCell ref="AB174:AE174"/>
    <mergeCell ref="AF174:AH174"/>
    <mergeCell ref="B175:C175"/>
    <mergeCell ref="F175:I175"/>
    <mergeCell ref="J175:L175"/>
    <mergeCell ref="O175:P175"/>
    <mergeCell ref="Q175:W175"/>
    <mergeCell ref="X175:AA175"/>
    <mergeCell ref="AB175:AE175"/>
    <mergeCell ref="AF175:AH175"/>
    <mergeCell ref="B176:C176"/>
    <mergeCell ref="F176:I176"/>
    <mergeCell ref="J176:L176"/>
    <mergeCell ref="O176:P176"/>
    <mergeCell ref="Q176:W176"/>
    <mergeCell ref="X176:AA176"/>
    <mergeCell ref="AB176:AE176"/>
    <mergeCell ref="AF176:AH176"/>
    <mergeCell ref="B177:C177"/>
    <mergeCell ref="F177:I177"/>
    <mergeCell ref="J177:L177"/>
    <mergeCell ref="O177:P177"/>
    <mergeCell ref="Q177:W177"/>
    <mergeCell ref="X177:AA177"/>
    <mergeCell ref="AB177:AE177"/>
    <mergeCell ref="AF177:AH177"/>
    <mergeCell ref="B178:C178"/>
    <mergeCell ref="F178:I178"/>
    <mergeCell ref="J178:L178"/>
    <mergeCell ref="O178:P178"/>
    <mergeCell ref="Q178:W178"/>
    <mergeCell ref="X178:AA178"/>
    <mergeCell ref="AB178:AE178"/>
    <mergeCell ref="AF178:AH178"/>
    <mergeCell ref="B179:C179"/>
    <mergeCell ref="F179:I179"/>
    <mergeCell ref="J179:L179"/>
    <mergeCell ref="O179:P179"/>
    <mergeCell ref="Q179:W179"/>
    <mergeCell ref="X179:AA179"/>
    <mergeCell ref="AB179:AE179"/>
    <mergeCell ref="AF179:AH179"/>
    <mergeCell ref="B180:C180"/>
    <mergeCell ref="F180:I180"/>
    <mergeCell ref="J180:L180"/>
    <mergeCell ref="O180:P180"/>
    <mergeCell ref="Q180:W180"/>
    <mergeCell ref="X180:AA180"/>
    <mergeCell ref="AB180:AE180"/>
    <mergeCell ref="AF180:AH180"/>
    <mergeCell ref="B181:C181"/>
    <mergeCell ref="J181:L181"/>
    <mergeCell ref="AF181:AH182"/>
    <mergeCell ref="B197:C197"/>
    <mergeCell ref="F197:I197"/>
    <mergeCell ref="J197:L197"/>
    <mergeCell ref="F181:I181"/>
    <mergeCell ref="J182:L183"/>
    <mergeCell ref="B185:E186"/>
    <mergeCell ref="O185:AA186"/>
    <mergeCell ref="B198:C198"/>
    <mergeCell ref="B199:C199"/>
    <mergeCell ref="B200:C200"/>
    <mergeCell ref="F198:I198"/>
    <mergeCell ref="F199:I199"/>
    <mergeCell ref="F200:I200"/>
    <mergeCell ref="B188:C188"/>
    <mergeCell ref="F188:I188"/>
    <mergeCell ref="J188:L188"/>
    <mergeCell ref="O188:P188"/>
    <mergeCell ref="Q188:W188"/>
    <mergeCell ref="X188:AA188"/>
    <mergeCell ref="AB188:AE188"/>
    <mergeCell ref="AF188:AH188"/>
    <mergeCell ref="B189:C189"/>
    <mergeCell ref="F189:I189"/>
    <mergeCell ref="J189:L189"/>
    <mergeCell ref="O189:P189"/>
    <mergeCell ref="Q189:W189"/>
    <mergeCell ref="X189:AA189"/>
    <mergeCell ref="AB189:AE189"/>
    <mergeCell ref="AF189:AH189"/>
    <mergeCell ref="B190:C190"/>
    <mergeCell ref="F190:I190"/>
    <mergeCell ref="J190:L190"/>
    <mergeCell ref="O190:P190"/>
    <mergeCell ref="Q190:W190"/>
    <mergeCell ref="X190:AA190"/>
    <mergeCell ref="AB190:AE190"/>
    <mergeCell ref="AF190:AH190"/>
    <mergeCell ref="B191:C191"/>
    <mergeCell ref="F191:I191"/>
    <mergeCell ref="J191:L191"/>
    <mergeCell ref="O191:P191"/>
    <mergeCell ref="Q191:W191"/>
    <mergeCell ref="X191:AA191"/>
    <mergeCell ref="AB191:AE191"/>
    <mergeCell ref="AF191:AH191"/>
    <mergeCell ref="B192:C192"/>
    <mergeCell ref="F192:I192"/>
    <mergeCell ref="J192:L192"/>
    <mergeCell ref="O192:P192"/>
    <mergeCell ref="Q192:W192"/>
    <mergeCell ref="X192:AA192"/>
    <mergeCell ref="AB192:AE192"/>
    <mergeCell ref="AF192:AH192"/>
    <mergeCell ref="B193:C193"/>
    <mergeCell ref="F193:I193"/>
    <mergeCell ref="J193:L193"/>
    <mergeCell ref="AF193:AH194"/>
    <mergeCell ref="B194:C194"/>
    <mergeCell ref="F194:I194"/>
    <mergeCell ref="J194:L194"/>
    <mergeCell ref="B195:C195"/>
    <mergeCell ref="F195:I195"/>
    <mergeCell ref="J195:L195"/>
    <mergeCell ref="B196:C196"/>
    <mergeCell ref="F196:I196"/>
    <mergeCell ref="J196:L196"/>
    <mergeCell ref="O196:AA197"/>
    <mergeCell ref="B213:C213"/>
    <mergeCell ref="F213:I213"/>
    <mergeCell ref="J213:L213"/>
    <mergeCell ref="O199:P199"/>
    <mergeCell ref="Q199:W199"/>
    <mergeCell ref="X199:AA199"/>
    <mergeCell ref="J198:L198"/>
    <mergeCell ref="J199:L199"/>
    <mergeCell ref="J200:L200"/>
    <mergeCell ref="AB199:AE199"/>
    <mergeCell ref="AF199:AH199"/>
    <mergeCell ref="B214:C214"/>
    <mergeCell ref="F214:I214"/>
    <mergeCell ref="J214:L214"/>
    <mergeCell ref="O200:P200"/>
    <mergeCell ref="Q200:W200"/>
    <mergeCell ref="X200:AA200"/>
    <mergeCell ref="AB200:AE200"/>
    <mergeCell ref="AF200:AH200"/>
    <mergeCell ref="B215:C215"/>
    <mergeCell ref="F215:I215"/>
    <mergeCell ref="J215:L215"/>
    <mergeCell ref="O201:P201"/>
    <mergeCell ref="B210:E211"/>
    <mergeCell ref="J201:L202"/>
    <mergeCell ref="O210:AA211"/>
    <mergeCell ref="Q213:W213"/>
    <mergeCell ref="X213:AA213"/>
    <mergeCell ref="Q215:W215"/>
    <mergeCell ref="Q201:W201"/>
    <mergeCell ref="X201:AA201"/>
    <mergeCell ref="AB201:AE201"/>
    <mergeCell ref="AF201:AH201"/>
    <mergeCell ref="B219:C219"/>
    <mergeCell ref="F219:I219"/>
    <mergeCell ref="J219:L219"/>
    <mergeCell ref="B216:C216"/>
    <mergeCell ref="F216:I216"/>
    <mergeCell ref="J216:L216"/>
    <mergeCell ref="B217:C217"/>
    <mergeCell ref="F217:I217"/>
    <mergeCell ref="J217:L217"/>
    <mergeCell ref="B235:C235"/>
    <mergeCell ref="F235:I235"/>
    <mergeCell ref="J235:L235"/>
    <mergeCell ref="O213:P213"/>
    <mergeCell ref="B222:C222"/>
    <mergeCell ref="B220:C220"/>
    <mergeCell ref="F220:I220"/>
    <mergeCell ref="O216:P216"/>
    <mergeCell ref="J218:L218"/>
    <mergeCell ref="O220:AA221"/>
    <mergeCell ref="AB213:AE213"/>
    <mergeCell ref="AF213:AH213"/>
    <mergeCell ref="B236:C236"/>
    <mergeCell ref="F236:I236"/>
    <mergeCell ref="J236:L236"/>
    <mergeCell ref="O214:P214"/>
    <mergeCell ref="Q214:W214"/>
    <mergeCell ref="X214:AA214"/>
    <mergeCell ref="AB214:AE214"/>
    <mergeCell ref="AF214:AH214"/>
    <mergeCell ref="AF215:AH215"/>
    <mergeCell ref="B237:C237"/>
    <mergeCell ref="F237:I237"/>
    <mergeCell ref="J237:L237"/>
    <mergeCell ref="O215:P215"/>
    <mergeCell ref="B232:E233"/>
    <mergeCell ref="J220:L220"/>
    <mergeCell ref="B221:C221"/>
    <mergeCell ref="F221:I221"/>
    <mergeCell ref="J221:L221"/>
    <mergeCell ref="X215:AA215"/>
    <mergeCell ref="AB215:AE215"/>
    <mergeCell ref="Q216:W216"/>
    <mergeCell ref="X216:AA216"/>
    <mergeCell ref="AB216:AE216"/>
    <mergeCell ref="AF216:AH216"/>
    <mergeCell ref="AF217:AH218"/>
    <mergeCell ref="B240:C240"/>
    <mergeCell ref="F240:I240"/>
    <mergeCell ref="J240:L240"/>
    <mergeCell ref="B238:C238"/>
    <mergeCell ref="F238:I238"/>
    <mergeCell ref="J238:L238"/>
    <mergeCell ref="B218:C218"/>
    <mergeCell ref="F218:I218"/>
    <mergeCell ref="E167:Z168"/>
    <mergeCell ref="AF243:AH243"/>
    <mergeCell ref="X237:AA237"/>
    <mergeCell ref="X238:AA238"/>
    <mergeCell ref="X239:AA239"/>
    <mergeCell ref="X240:AA240"/>
    <mergeCell ref="X241:AA241"/>
    <mergeCell ref="F241:I241"/>
    <mergeCell ref="J241:L241"/>
    <mergeCell ref="F242:I242"/>
    <mergeCell ref="AF223:AH223"/>
    <mergeCell ref="O224:P224"/>
    <mergeCell ref="Q224:W224"/>
    <mergeCell ref="X224:AA224"/>
    <mergeCell ref="AB224:AE224"/>
    <mergeCell ref="AF224:AH224"/>
    <mergeCell ref="O223:P223"/>
    <mergeCell ref="Q223:W223"/>
    <mergeCell ref="X223:AA223"/>
    <mergeCell ref="AB223:AE223"/>
    <mergeCell ref="O225:P225"/>
    <mergeCell ref="J245:L245"/>
    <mergeCell ref="F246:I246"/>
    <mergeCell ref="J246:L246"/>
    <mergeCell ref="F243:I243"/>
    <mergeCell ref="J243:L243"/>
    <mergeCell ref="J242:L242"/>
    <mergeCell ref="F239:I239"/>
    <mergeCell ref="J239:L239"/>
    <mergeCell ref="O226:P226"/>
    <mergeCell ref="Q225:W225"/>
    <mergeCell ref="X225:AA225"/>
    <mergeCell ref="AB225:AE225"/>
    <mergeCell ref="AF225:AH225"/>
    <mergeCell ref="F244:I244"/>
    <mergeCell ref="J244:L244"/>
    <mergeCell ref="F245:I245"/>
    <mergeCell ref="O232:AA233"/>
    <mergeCell ref="O244:P244"/>
    <mergeCell ref="O235:P235"/>
    <mergeCell ref="Q235:W235"/>
    <mergeCell ref="X235:AA235"/>
    <mergeCell ref="X242:AA242"/>
    <mergeCell ref="Q226:W226"/>
    <mergeCell ref="X226:AA226"/>
    <mergeCell ref="AB226:AE226"/>
    <mergeCell ref="AF226:AH226"/>
    <mergeCell ref="B255:C255"/>
    <mergeCell ref="B256:C256"/>
    <mergeCell ref="B257:C257"/>
    <mergeCell ref="B258:C258"/>
    <mergeCell ref="AF227:AH227"/>
    <mergeCell ref="O227:P227"/>
    <mergeCell ref="B253:C253"/>
    <mergeCell ref="B254:C254"/>
    <mergeCell ref="F247:I247"/>
    <mergeCell ref="J247:L247"/>
    <mergeCell ref="F248:I248"/>
    <mergeCell ref="J248:L248"/>
    <mergeCell ref="F249:I249"/>
    <mergeCell ref="B243:C243"/>
    <mergeCell ref="B252:C252"/>
    <mergeCell ref="Q227:W227"/>
    <mergeCell ref="X227:AA227"/>
    <mergeCell ref="AB227:AE227"/>
    <mergeCell ref="B241:C241"/>
    <mergeCell ref="B242:C242"/>
    <mergeCell ref="B239:C239"/>
    <mergeCell ref="B248:C248"/>
    <mergeCell ref="B249:C249"/>
    <mergeCell ref="B250:C250"/>
    <mergeCell ref="B251:C251"/>
    <mergeCell ref="AB228:AE228"/>
    <mergeCell ref="AF228:AH228"/>
    <mergeCell ref="O228:P228"/>
    <mergeCell ref="B247:C247"/>
    <mergeCell ref="B244:C244"/>
    <mergeCell ref="B245:C245"/>
    <mergeCell ref="B246:C246"/>
    <mergeCell ref="Q228:W228"/>
    <mergeCell ref="X248:AA248"/>
    <mergeCell ref="G266:H266"/>
    <mergeCell ref="I266:O266"/>
    <mergeCell ref="P266:R266"/>
    <mergeCell ref="F262:W263"/>
    <mergeCell ref="G267:H267"/>
    <mergeCell ref="I267:O267"/>
    <mergeCell ref="P267:R267"/>
    <mergeCell ref="G268:H268"/>
    <mergeCell ref="I268:O268"/>
    <mergeCell ref="P268:R268"/>
    <mergeCell ref="G269:H269"/>
    <mergeCell ref="I269:O269"/>
    <mergeCell ref="P269:R269"/>
    <mergeCell ref="G270:H270"/>
    <mergeCell ref="I270:O270"/>
    <mergeCell ref="P270:R270"/>
    <mergeCell ref="P274:R274"/>
    <mergeCell ref="G271:H271"/>
    <mergeCell ref="I271:O271"/>
    <mergeCell ref="P271:R271"/>
    <mergeCell ref="G272:H272"/>
    <mergeCell ref="I272:O272"/>
    <mergeCell ref="P272:R272"/>
    <mergeCell ref="N285:P285"/>
    <mergeCell ref="F285:I285"/>
    <mergeCell ref="J285:M285"/>
    <mergeCell ref="P275:R275"/>
    <mergeCell ref="G276:H276"/>
    <mergeCell ref="I276:O276"/>
    <mergeCell ref="F283:I283"/>
    <mergeCell ref="J283:M283"/>
    <mergeCell ref="P277:R277"/>
    <mergeCell ref="P276:R276"/>
    <mergeCell ref="B226:C226"/>
    <mergeCell ref="N283:P283"/>
    <mergeCell ref="G275:H275"/>
    <mergeCell ref="I275:O275"/>
    <mergeCell ref="D281:E281"/>
    <mergeCell ref="G273:H273"/>
    <mergeCell ref="I273:O273"/>
    <mergeCell ref="P273:R273"/>
    <mergeCell ref="G274:H274"/>
    <mergeCell ref="I274:O274"/>
    <mergeCell ref="B227:C227"/>
    <mergeCell ref="F222:I222"/>
    <mergeCell ref="F223:I223"/>
    <mergeCell ref="F224:I224"/>
    <mergeCell ref="F225:I225"/>
    <mergeCell ref="F226:I226"/>
    <mergeCell ref="F227:I227"/>
    <mergeCell ref="B223:C223"/>
    <mergeCell ref="B224:C224"/>
    <mergeCell ref="B225:C225"/>
    <mergeCell ref="J226:L226"/>
    <mergeCell ref="J227:L227"/>
    <mergeCell ref="J228:L229"/>
    <mergeCell ref="AF202:AH203"/>
    <mergeCell ref="J222:L222"/>
    <mergeCell ref="J223:L223"/>
    <mergeCell ref="J224:L224"/>
    <mergeCell ref="J225:L225"/>
    <mergeCell ref="AF229:AH230"/>
    <mergeCell ref="X228:AA228"/>
    <mergeCell ref="F256:I256"/>
    <mergeCell ref="J249:L249"/>
    <mergeCell ref="F250:I250"/>
    <mergeCell ref="J250:L250"/>
    <mergeCell ref="F251:I251"/>
    <mergeCell ref="J251:L251"/>
    <mergeCell ref="F252:I252"/>
    <mergeCell ref="J254:L254"/>
    <mergeCell ref="F255:I255"/>
    <mergeCell ref="J255:L255"/>
    <mergeCell ref="J256:L256"/>
    <mergeCell ref="F258:I258"/>
    <mergeCell ref="J258:L258"/>
    <mergeCell ref="O243:P243"/>
    <mergeCell ref="F254:I254"/>
    <mergeCell ref="F257:I257"/>
    <mergeCell ref="J257:L257"/>
    <mergeCell ref="J252:L252"/>
    <mergeCell ref="F253:I253"/>
    <mergeCell ref="J253:L253"/>
    <mergeCell ref="AB243:AE243"/>
    <mergeCell ref="O246:P246"/>
    <mergeCell ref="AB246:AE246"/>
    <mergeCell ref="O248:P248"/>
    <mergeCell ref="AB248:AE248"/>
    <mergeCell ref="Q248:W248"/>
    <mergeCell ref="X243:AA243"/>
    <mergeCell ref="J259:L260"/>
    <mergeCell ref="O240:P240"/>
    <mergeCell ref="AB240:AE240"/>
    <mergeCell ref="AF240:AH240"/>
    <mergeCell ref="O241:P241"/>
    <mergeCell ref="AB241:AE241"/>
    <mergeCell ref="AF241:AH241"/>
    <mergeCell ref="O242:P242"/>
    <mergeCell ref="AB242:AE242"/>
    <mergeCell ref="AF242:AH242"/>
    <mergeCell ref="AF239:AH239"/>
    <mergeCell ref="AB237:AE237"/>
    <mergeCell ref="O239:P239"/>
    <mergeCell ref="AB239:AE239"/>
    <mergeCell ref="AF237:AH237"/>
    <mergeCell ref="O238:P238"/>
    <mergeCell ref="AB238:AE238"/>
    <mergeCell ref="AF238:AH238"/>
    <mergeCell ref="O237:P237"/>
    <mergeCell ref="AB235:AE235"/>
    <mergeCell ref="AF235:AH235"/>
    <mergeCell ref="O236:P236"/>
    <mergeCell ref="AB236:AE236"/>
    <mergeCell ref="AF236:AH236"/>
    <mergeCell ref="AF244:AH244"/>
    <mergeCell ref="O245:P245"/>
    <mergeCell ref="AB245:AE245"/>
    <mergeCell ref="AF245:AH245"/>
    <mergeCell ref="Q245:W245"/>
    <mergeCell ref="X244:AA244"/>
    <mergeCell ref="X245:AA245"/>
    <mergeCell ref="AB244:AE244"/>
    <mergeCell ref="AF246:AH246"/>
    <mergeCell ref="O247:P247"/>
    <mergeCell ref="AB247:AE247"/>
    <mergeCell ref="AF247:AH247"/>
    <mergeCell ref="Q246:W246"/>
    <mergeCell ref="Q247:W247"/>
    <mergeCell ref="X246:AA246"/>
    <mergeCell ref="X247:AA247"/>
    <mergeCell ref="AF248:AH248"/>
    <mergeCell ref="AF249:AH250"/>
    <mergeCell ref="Q237:W237"/>
    <mergeCell ref="Q238:W238"/>
    <mergeCell ref="Q239:W239"/>
    <mergeCell ref="Q240:W240"/>
    <mergeCell ref="Q241:W241"/>
    <mergeCell ref="Q242:W242"/>
    <mergeCell ref="Q243:W243"/>
    <mergeCell ref="Q244:W244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O226"/>
  <sheetViews>
    <sheetView workbookViewId="0" topLeftCell="A1">
      <selection activeCell="H2" sqref="H2:T3"/>
    </sheetView>
  </sheetViews>
  <sheetFormatPr defaultColWidth="9.140625" defaultRowHeight="12" customHeight="1"/>
  <cols>
    <col min="1" max="3" width="2.28125" style="1" customWidth="1"/>
    <col min="4" max="4" width="20.00390625" style="1" customWidth="1"/>
    <col min="5" max="5" width="9.7109375" style="1" customWidth="1"/>
    <col min="6" max="6" width="9.421875" style="1" customWidth="1"/>
    <col min="7" max="7" width="2.28125" style="1" customWidth="1"/>
    <col min="8" max="10" width="2.421875" style="1" customWidth="1"/>
    <col min="11" max="11" width="2.28125" style="1" customWidth="1"/>
    <col min="12" max="12" width="1.8515625" style="1" customWidth="1"/>
    <col min="13" max="21" width="2.28125" style="1" customWidth="1"/>
    <col min="22" max="29" width="2.140625" style="1" customWidth="1"/>
    <col min="30" max="31" width="2.28125" style="1" customWidth="1"/>
    <col min="32" max="32" width="3.140625" style="1" customWidth="1"/>
    <col min="33" max="16384" width="2.28125" style="1" customWidth="1"/>
  </cols>
  <sheetData>
    <row r="1" ht="12" customHeight="1">
      <c r="A1" s="1" t="s">
        <v>383</v>
      </c>
    </row>
    <row r="2" spans="5:24" ht="12" customHeight="1">
      <c r="E2" s="98" t="s">
        <v>38</v>
      </c>
      <c r="F2" s="98"/>
      <c r="G2" s="98"/>
      <c r="H2" s="90" t="s">
        <v>81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5"/>
      <c r="V2" s="5"/>
      <c r="W2" s="5"/>
      <c r="X2" s="5"/>
    </row>
    <row r="3" spans="5:24" ht="12" customHeight="1">
      <c r="E3" s="98"/>
      <c r="F3" s="98"/>
      <c r="G3" s="98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5"/>
      <c r="V3" s="5"/>
      <c r="W3" s="5"/>
      <c r="X3" s="5"/>
    </row>
    <row r="4" spans="5:31" ht="12" customHeight="1">
      <c r="E4" s="98" t="s">
        <v>39</v>
      </c>
      <c r="F4" s="98"/>
      <c r="G4" s="98"/>
      <c r="H4" s="90" t="s">
        <v>61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5"/>
      <c r="V4" s="5"/>
      <c r="W4" s="5"/>
      <c r="X4" s="5"/>
      <c r="AE4" s="3"/>
    </row>
    <row r="5" spans="5:24" ht="12" customHeight="1">
      <c r="E5" s="98"/>
      <c r="F5" s="98"/>
      <c r="G5" s="98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5"/>
      <c r="V5" s="5"/>
      <c r="W5" s="5"/>
      <c r="X5" s="5"/>
    </row>
    <row r="6" spans="5:24" ht="12" customHeight="1">
      <c r="E6" s="98" t="s">
        <v>40</v>
      </c>
      <c r="F6" s="98"/>
      <c r="G6" s="98"/>
      <c r="H6" s="99">
        <v>39852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"/>
      <c r="V6" s="6"/>
      <c r="W6" s="6"/>
      <c r="X6" s="6"/>
    </row>
    <row r="7" spans="5:40" ht="12" customHeight="1">
      <c r="E7" s="98"/>
      <c r="F7" s="98"/>
      <c r="G7" s="98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6"/>
      <c r="V7" s="6"/>
      <c r="W7" s="6"/>
      <c r="X7" s="6"/>
      <c r="AN7" s="3"/>
    </row>
    <row r="8" spans="6:40" ht="12" customHeight="1"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6"/>
      <c r="Y8" s="6"/>
      <c r="Z8" s="6"/>
      <c r="AN8" s="3"/>
    </row>
    <row r="10" spans="2:32" ht="12" customHeight="1">
      <c r="B10" s="90" t="s">
        <v>10</v>
      </c>
      <c r="C10" s="90"/>
      <c r="D10" s="90"/>
      <c r="E10" s="90"/>
      <c r="F10" s="7"/>
      <c r="G10" s="96"/>
      <c r="H10" s="96"/>
      <c r="I10" s="96"/>
      <c r="J10" s="96"/>
      <c r="K10" s="97">
        <v>576</v>
      </c>
      <c r="L10" s="97"/>
      <c r="M10" s="9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2" customHeight="1">
      <c r="B11" s="90"/>
      <c r="C11" s="90"/>
      <c r="D11" s="90"/>
      <c r="E11" s="90"/>
      <c r="F11" s="7"/>
      <c r="G11" s="96"/>
      <c r="H11" s="96"/>
      <c r="I11" s="96"/>
      <c r="J11" s="96"/>
      <c r="K11" s="97"/>
      <c r="L11" s="97"/>
      <c r="M11" s="9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2" customHeight="1"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12" customHeight="1">
      <c r="B13" s="85" t="s">
        <v>2</v>
      </c>
      <c r="C13" s="85"/>
      <c r="D13" s="3" t="s">
        <v>0</v>
      </c>
      <c r="E13" s="3" t="s">
        <v>1</v>
      </c>
      <c r="F13" s="3" t="s">
        <v>12</v>
      </c>
      <c r="G13" s="85" t="s">
        <v>9</v>
      </c>
      <c r="H13" s="85"/>
      <c r="I13" s="85"/>
      <c r="J13" s="85"/>
      <c r="K13" s="85" t="s">
        <v>4</v>
      </c>
      <c r="L13" s="85"/>
      <c r="M13" s="85" t="s">
        <v>5</v>
      </c>
      <c r="N13" s="85"/>
      <c r="O13" s="85"/>
      <c r="P13" s="85"/>
      <c r="Q13" s="85" t="s">
        <v>6</v>
      </c>
      <c r="R13" s="85"/>
      <c r="S13" s="85"/>
      <c r="T13" s="85" t="s">
        <v>15</v>
      </c>
      <c r="U13" s="85"/>
      <c r="V13" s="85"/>
      <c r="W13" s="85"/>
      <c r="X13" s="85" t="s">
        <v>8</v>
      </c>
      <c r="Y13" s="85"/>
      <c r="Z13" s="85"/>
      <c r="AA13" s="85"/>
      <c r="AB13" s="85"/>
      <c r="AC13" s="85" t="s">
        <v>3</v>
      </c>
      <c r="AD13" s="85"/>
      <c r="AE13" s="85"/>
      <c r="AF13" s="85"/>
    </row>
    <row r="14" spans="2:32" ht="12" customHeight="1">
      <c r="B14" s="85"/>
      <c r="C14" s="85"/>
      <c r="D14" s="3"/>
      <c r="E14" s="3"/>
      <c r="F14" s="3"/>
      <c r="G14" s="85"/>
      <c r="H14" s="85"/>
      <c r="I14" s="85"/>
      <c r="J14" s="85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2:32" ht="12" customHeight="1">
      <c r="B15" s="85">
        <v>1</v>
      </c>
      <c r="C15" s="85"/>
      <c r="D15" s="51" t="s">
        <v>257</v>
      </c>
      <c r="E15" s="9" t="s">
        <v>258</v>
      </c>
      <c r="F15" s="45">
        <v>552</v>
      </c>
      <c r="G15" s="85">
        <v>22</v>
      </c>
      <c r="H15" s="85"/>
      <c r="I15" s="85"/>
      <c r="J15" s="85"/>
      <c r="K15" s="85">
        <v>1</v>
      </c>
      <c r="L15" s="85"/>
      <c r="M15" s="85">
        <v>0.95</v>
      </c>
      <c r="N15" s="85"/>
      <c r="O15" s="85"/>
      <c r="P15" s="85"/>
      <c r="Q15" s="85">
        <v>0.98</v>
      </c>
      <c r="R15" s="85"/>
      <c r="S15" s="85"/>
      <c r="T15" s="95">
        <f>SUM(0.5*(F15/600+F15/576))</f>
        <v>0.9391666666666667</v>
      </c>
      <c r="U15" s="95"/>
      <c r="V15" s="95"/>
      <c r="W15" s="95"/>
      <c r="X15" s="95">
        <f aca="true" t="shared" si="0" ref="X15:X36">SUM((G15-B15+0.5))/G15</f>
        <v>0.9772727272727273</v>
      </c>
      <c r="Y15" s="95"/>
      <c r="Z15" s="95"/>
      <c r="AA15" s="95"/>
      <c r="AB15" s="95"/>
      <c r="AC15" s="95">
        <f>SUM(((T15*Q15)+X15)*K15*M15)</f>
        <v>1.8027732575757576</v>
      </c>
      <c r="AD15" s="95"/>
      <c r="AE15" s="95"/>
      <c r="AF15" s="95"/>
    </row>
    <row r="16" spans="2:32" ht="12" customHeight="1">
      <c r="B16" s="85">
        <v>2</v>
      </c>
      <c r="C16" s="85"/>
      <c r="D16" s="51" t="s">
        <v>259</v>
      </c>
      <c r="E16" s="9" t="s">
        <v>260</v>
      </c>
      <c r="F16" s="45">
        <v>537</v>
      </c>
      <c r="G16" s="85">
        <v>22</v>
      </c>
      <c r="H16" s="85"/>
      <c r="I16" s="85"/>
      <c r="J16" s="85"/>
      <c r="K16" s="85">
        <v>1</v>
      </c>
      <c r="L16" s="85"/>
      <c r="M16" s="85">
        <v>0.95</v>
      </c>
      <c r="N16" s="85"/>
      <c r="O16" s="85"/>
      <c r="P16" s="85"/>
      <c r="Q16" s="85">
        <v>0.98</v>
      </c>
      <c r="R16" s="85"/>
      <c r="S16" s="85"/>
      <c r="T16" s="95">
        <f aca="true" t="shared" si="1" ref="T16:T36">SUM(0.5*(F16/600+F16/576))</f>
        <v>0.9136458333333333</v>
      </c>
      <c r="U16" s="95"/>
      <c r="V16" s="95"/>
      <c r="W16" s="95"/>
      <c r="X16" s="95">
        <f t="shared" si="0"/>
        <v>0.9318181818181818</v>
      </c>
      <c r="Y16" s="95"/>
      <c r="Z16" s="95"/>
      <c r="AA16" s="95"/>
      <c r="AB16" s="95"/>
      <c r="AC16" s="95">
        <f aca="true" t="shared" si="2" ref="AC16:AC36">SUM(((T16*Q16)+X16)*K16*M16)</f>
        <v>1.7358315435606058</v>
      </c>
      <c r="AD16" s="95"/>
      <c r="AE16" s="95"/>
      <c r="AF16" s="95"/>
    </row>
    <row r="17" spans="2:32" ht="12" customHeight="1">
      <c r="B17" s="85">
        <v>3</v>
      </c>
      <c r="C17" s="85"/>
      <c r="D17" s="51" t="s">
        <v>261</v>
      </c>
      <c r="E17" s="9" t="s">
        <v>107</v>
      </c>
      <c r="F17" s="45">
        <v>534</v>
      </c>
      <c r="G17" s="85">
        <v>22</v>
      </c>
      <c r="H17" s="85"/>
      <c r="I17" s="85"/>
      <c r="J17" s="85"/>
      <c r="K17" s="85">
        <v>1</v>
      </c>
      <c r="L17" s="85"/>
      <c r="M17" s="85">
        <v>0.95</v>
      </c>
      <c r="N17" s="85"/>
      <c r="O17" s="85"/>
      <c r="P17" s="85"/>
      <c r="Q17" s="85">
        <v>0.98</v>
      </c>
      <c r="R17" s="85"/>
      <c r="S17" s="85"/>
      <c r="T17" s="95">
        <f t="shared" si="1"/>
        <v>0.9085416666666667</v>
      </c>
      <c r="U17" s="95"/>
      <c r="V17" s="95"/>
      <c r="W17" s="95"/>
      <c r="X17" s="95">
        <f t="shared" si="0"/>
        <v>0.8863636363636364</v>
      </c>
      <c r="Y17" s="95"/>
      <c r="Z17" s="95"/>
      <c r="AA17" s="95"/>
      <c r="AB17" s="95"/>
      <c r="AC17" s="95">
        <f t="shared" si="2"/>
        <v>1.687897746212121</v>
      </c>
      <c r="AD17" s="95"/>
      <c r="AE17" s="95"/>
      <c r="AF17" s="95"/>
    </row>
    <row r="18" spans="2:32" ht="12" customHeight="1">
      <c r="B18" s="85">
        <v>4</v>
      </c>
      <c r="C18" s="85"/>
      <c r="D18" s="51" t="s">
        <v>262</v>
      </c>
      <c r="E18" s="9" t="s">
        <v>263</v>
      </c>
      <c r="F18" s="45">
        <v>530</v>
      </c>
      <c r="G18" s="85">
        <v>22</v>
      </c>
      <c r="H18" s="85"/>
      <c r="I18" s="85"/>
      <c r="J18" s="85"/>
      <c r="K18" s="85">
        <v>1</v>
      </c>
      <c r="L18" s="85"/>
      <c r="M18" s="85">
        <v>0.95</v>
      </c>
      <c r="N18" s="85"/>
      <c r="O18" s="85"/>
      <c r="P18" s="85"/>
      <c r="Q18" s="85">
        <v>0.98</v>
      </c>
      <c r="R18" s="85"/>
      <c r="S18" s="85"/>
      <c r="T18" s="95">
        <f t="shared" si="1"/>
        <v>0.9017361111111111</v>
      </c>
      <c r="U18" s="95"/>
      <c r="V18" s="95"/>
      <c r="W18" s="95"/>
      <c r="X18" s="95">
        <f t="shared" si="0"/>
        <v>0.8409090909090909</v>
      </c>
      <c r="Y18" s="95"/>
      <c r="Z18" s="95"/>
      <c r="AA18" s="95"/>
      <c r="AB18" s="95"/>
      <c r="AC18" s="95">
        <f t="shared" si="2"/>
        <v>1.6383799558080807</v>
      </c>
      <c r="AD18" s="95"/>
      <c r="AE18" s="95"/>
      <c r="AF18" s="95"/>
    </row>
    <row r="19" spans="2:32" ht="12" customHeight="1">
      <c r="B19" s="85">
        <v>5</v>
      </c>
      <c r="C19" s="85"/>
      <c r="D19" s="51" t="s">
        <v>264</v>
      </c>
      <c r="E19" s="9" t="s">
        <v>265</v>
      </c>
      <c r="F19" s="45">
        <v>523</v>
      </c>
      <c r="G19" s="85">
        <v>22</v>
      </c>
      <c r="H19" s="85"/>
      <c r="I19" s="85"/>
      <c r="J19" s="85"/>
      <c r="K19" s="85">
        <v>1</v>
      </c>
      <c r="L19" s="85"/>
      <c r="M19" s="85">
        <v>0.95</v>
      </c>
      <c r="N19" s="85"/>
      <c r="O19" s="85"/>
      <c r="P19" s="85"/>
      <c r="Q19" s="85">
        <v>0.98</v>
      </c>
      <c r="R19" s="85"/>
      <c r="S19" s="85"/>
      <c r="T19" s="95">
        <f t="shared" si="1"/>
        <v>0.8898263888888889</v>
      </c>
      <c r="U19" s="95"/>
      <c r="V19" s="95"/>
      <c r="W19" s="95"/>
      <c r="X19" s="95">
        <f t="shared" si="0"/>
        <v>0.7954545454545454</v>
      </c>
      <c r="Y19" s="95"/>
      <c r="Z19" s="95"/>
      <c r="AA19" s="95"/>
      <c r="AB19" s="95"/>
      <c r="AC19" s="95">
        <f t="shared" si="2"/>
        <v>1.5841101862373737</v>
      </c>
      <c r="AD19" s="95"/>
      <c r="AE19" s="95"/>
      <c r="AF19" s="95"/>
    </row>
    <row r="20" spans="2:41" ht="12" customHeight="1">
      <c r="B20" s="85">
        <v>6</v>
      </c>
      <c r="C20" s="85"/>
      <c r="D20" s="51" t="s">
        <v>266</v>
      </c>
      <c r="E20" s="9" t="s">
        <v>263</v>
      </c>
      <c r="F20" s="45">
        <v>523</v>
      </c>
      <c r="G20" s="85">
        <v>22</v>
      </c>
      <c r="H20" s="85"/>
      <c r="I20" s="85"/>
      <c r="J20" s="85"/>
      <c r="K20" s="85">
        <v>1</v>
      </c>
      <c r="L20" s="85"/>
      <c r="M20" s="85">
        <v>0.95</v>
      </c>
      <c r="N20" s="85"/>
      <c r="O20" s="85"/>
      <c r="P20" s="85"/>
      <c r="Q20" s="85">
        <v>0.98</v>
      </c>
      <c r="R20" s="85"/>
      <c r="S20" s="85"/>
      <c r="T20" s="95">
        <f t="shared" si="1"/>
        <v>0.8898263888888889</v>
      </c>
      <c r="U20" s="95"/>
      <c r="V20" s="95"/>
      <c r="W20" s="95"/>
      <c r="X20" s="95">
        <f t="shared" si="0"/>
        <v>0.75</v>
      </c>
      <c r="Y20" s="95"/>
      <c r="Z20" s="95"/>
      <c r="AA20" s="95"/>
      <c r="AB20" s="95"/>
      <c r="AC20" s="95">
        <f t="shared" si="2"/>
        <v>1.5409283680555554</v>
      </c>
      <c r="AD20" s="95"/>
      <c r="AE20" s="95"/>
      <c r="AF20" s="95"/>
      <c r="AO20" s="3"/>
    </row>
    <row r="21" spans="2:32" ht="12" customHeight="1">
      <c r="B21" s="85">
        <v>7</v>
      </c>
      <c r="C21" s="85"/>
      <c r="D21" s="51" t="s">
        <v>267</v>
      </c>
      <c r="E21" s="9" t="s">
        <v>260</v>
      </c>
      <c r="F21" s="45">
        <v>519</v>
      </c>
      <c r="G21" s="85">
        <v>22</v>
      </c>
      <c r="H21" s="85"/>
      <c r="I21" s="85"/>
      <c r="J21" s="85"/>
      <c r="K21" s="85">
        <v>1</v>
      </c>
      <c r="L21" s="85"/>
      <c r="M21" s="85">
        <v>0.95</v>
      </c>
      <c r="N21" s="85"/>
      <c r="O21" s="85"/>
      <c r="P21" s="85"/>
      <c r="Q21" s="85">
        <v>0.98</v>
      </c>
      <c r="R21" s="85"/>
      <c r="S21" s="85"/>
      <c r="T21" s="95">
        <f t="shared" si="1"/>
        <v>0.8830208333333334</v>
      </c>
      <c r="U21" s="95"/>
      <c r="V21" s="95"/>
      <c r="W21" s="95"/>
      <c r="X21" s="95">
        <f t="shared" si="0"/>
        <v>0.7045454545454546</v>
      </c>
      <c r="Y21" s="95"/>
      <c r="Z21" s="95"/>
      <c r="AA21" s="95"/>
      <c r="AB21" s="95"/>
      <c r="AC21" s="95">
        <f t="shared" si="2"/>
        <v>1.4914105776515152</v>
      </c>
      <c r="AD21" s="95"/>
      <c r="AE21" s="95"/>
      <c r="AF21" s="95"/>
    </row>
    <row r="22" spans="2:32" ht="12" customHeight="1">
      <c r="B22" s="85">
        <v>8</v>
      </c>
      <c r="C22" s="85"/>
      <c r="D22" s="51" t="s">
        <v>268</v>
      </c>
      <c r="E22" s="9" t="s">
        <v>263</v>
      </c>
      <c r="F22" s="45">
        <v>518</v>
      </c>
      <c r="G22" s="85">
        <v>22</v>
      </c>
      <c r="H22" s="85"/>
      <c r="I22" s="85"/>
      <c r="J22" s="85"/>
      <c r="K22" s="85">
        <v>1</v>
      </c>
      <c r="L22" s="85"/>
      <c r="M22" s="85">
        <v>0.95</v>
      </c>
      <c r="N22" s="85"/>
      <c r="O22" s="85"/>
      <c r="P22" s="85"/>
      <c r="Q22" s="85">
        <v>0.98</v>
      </c>
      <c r="R22" s="85"/>
      <c r="S22" s="85"/>
      <c r="T22" s="95">
        <f t="shared" si="1"/>
        <v>0.8813194444444444</v>
      </c>
      <c r="U22" s="95"/>
      <c r="V22" s="95"/>
      <c r="W22" s="95"/>
      <c r="X22" s="95">
        <f t="shared" si="0"/>
        <v>0.6590909090909091</v>
      </c>
      <c r="Y22" s="95"/>
      <c r="Z22" s="95"/>
      <c r="AA22" s="95"/>
      <c r="AB22" s="95"/>
      <c r="AC22" s="95">
        <f t="shared" si="2"/>
        <v>1.446644766414141</v>
      </c>
      <c r="AD22" s="95"/>
      <c r="AE22" s="95"/>
      <c r="AF22" s="95"/>
    </row>
    <row r="23" spans="2:32" ht="12" customHeight="1">
      <c r="B23" s="85">
        <v>9</v>
      </c>
      <c r="C23" s="85"/>
      <c r="D23" s="51" t="s">
        <v>269</v>
      </c>
      <c r="E23" s="9" t="s">
        <v>260</v>
      </c>
      <c r="F23" s="45">
        <v>514</v>
      </c>
      <c r="G23" s="85">
        <v>22</v>
      </c>
      <c r="H23" s="85"/>
      <c r="I23" s="85"/>
      <c r="J23" s="85"/>
      <c r="K23" s="85">
        <v>1</v>
      </c>
      <c r="L23" s="85"/>
      <c r="M23" s="85">
        <v>0.95</v>
      </c>
      <c r="N23" s="85"/>
      <c r="O23" s="85"/>
      <c r="P23" s="85"/>
      <c r="Q23" s="85">
        <v>0.98</v>
      </c>
      <c r="R23" s="85"/>
      <c r="S23" s="85"/>
      <c r="T23" s="95">
        <f t="shared" si="1"/>
        <v>0.8745138888888889</v>
      </c>
      <c r="U23" s="95"/>
      <c r="V23" s="95"/>
      <c r="W23" s="95"/>
      <c r="X23" s="95">
        <f t="shared" si="0"/>
        <v>0.6136363636363636</v>
      </c>
      <c r="Y23" s="95"/>
      <c r="Z23" s="95"/>
      <c r="AA23" s="95"/>
      <c r="AB23" s="95"/>
      <c r="AC23" s="95">
        <f t="shared" si="2"/>
        <v>1.3971269760101008</v>
      </c>
      <c r="AD23" s="95"/>
      <c r="AE23" s="95"/>
      <c r="AF23" s="95"/>
    </row>
    <row r="24" spans="2:32" ht="12" customHeight="1">
      <c r="B24" s="85">
        <v>10</v>
      </c>
      <c r="C24" s="85"/>
      <c r="D24" s="51" t="s">
        <v>270</v>
      </c>
      <c r="E24" s="9" t="s">
        <v>265</v>
      </c>
      <c r="F24" s="45">
        <v>512</v>
      </c>
      <c r="G24" s="85">
        <v>22</v>
      </c>
      <c r="H24" s="85"/>
      <c r="I24" s="85"/>
      <c r="J24" s="85"/>
      <c r="K24" s="85">
        <v>1</v>
      </c>
      <c r="L24" s="85"/>
      <c r="M24" s="85">
        <v>0.95</v>
      </c>
      <c r="N24" s="85"/>
      <c r="O24" s="85"/>
      <c r="P24" s="85"/>
      <c r="Q24" s="85">
        <v>0.98</v>
      </c>
      <c r="R24" s="85"/>
      <c r="S24" s="85"/>
      <c r="T24" s="95">
        <f t="shared" si="1"/>
        <v>0.8711111111111112</v>
      </c>
      <c r="U24" s="95"/>
      <c r="V24" s="95"/>
      <c r="W24" s="95"/>
      <c r="X24" s="95">
        <f t="shared" si="0"/>
        <v>0.5681818181818182</v>
      </c>
      <c r="Y24" s="95"/>
      <c r="Z24" s="95"/>
      <c r="AA24" s="95"/>
      <c r="AB24" s="95"/>
      <c r="AC24" s="95">
        <f t="shared" si="2"/>
        <v>1.3507771717171717</v>
      </c>
      <c r="AD24" s="95"/>
      <c r="AE24" s="95"/>
      <c r="AF24" s="95"/>
    </row>
    <row r="25" spans="2:32" ht="12" customHeight="1">
      <c r="B25" s="85">
        <v>11</v>
      </c>
      <c r="C25" s="85"/>
      <c r="D25" s="51" t="s">
        <v>271</v>
      </c>
      <c r="E25" s="9" t="s">
        <v>260</v>
      </c>
      <c r="F25" s="45">
        <v>512</v>
      </c>
      <c r="G25" s="85">
        <v>22</v>
      </c>
      <c r="H25" s="85"/>
      <c r="I25" s="85"/>
      <c r="J25" s="85"/>
      <c r="K25" s="85">
        <v>1</v>
      </c>
      <c r="L25" s="85"/>
      <c r="M25" s="85">
        <v>0.95</v>
      </c>
      <c r="N25" s="85"/>
      <c r="O25" s="85"/>
      <c r="P25" s="85"/>
      <c r="Q25" s="85">
        <v>0.98</v>
      </c>
      <c r="R25" s="85"/>
      <c r="S25" s="85"/>
      <c r="T25" s="95">
        <f t="shared" si="1"/>
        <v>0.8711111111111112</v>
      </c>
      <c r="U25" s="95"/>
      <c r="V25" s="95"/>
      <c r="W25" s="95"/>
      <c r="X25" s="95">
        <f t="shared" si="0"/>
        <v>0.5227272727272727</v>
      </c>
      <c r="Y25" s="95"/>
      <c r="Z25" s="95"/>
      <c r="AA25" s="95"/>
      <c r="AB25" s="95"/>
      <c r="AC25" s="95">
        <f t="shared" si="2"/>
        <v>1.3075953535353535</v>
      </c>
      <c r="AD25" s="95"/>
      <c r="AE25" s="95"/>
      <c r="AF25" s="95"/>
    </row>
    <row r="26" spans="2:32" ht="12" customHeight="1">
      <c r="B26" s="85">
        <v>12</v>
      </c>
      <c r="C26" s="85"/>
      <c r="D26" s="51" t="s">
        <v>272</v>
      </c>
      <c r="E26" s="9" t="s">
        <v>258</v>
      </c>
      <c r="F26" s="45">
        <v>511</v>
      </c>
      <c r="G26" s="85">
        <v>22</v>
      </c>
      <c r="H26" s="85"/>
      <c r="I26" s="85"/>
      <c r="J26" s="85"/>
      <c r="K26" s="85">
        <v>1</v>
      </c>
      <c r="L26" s="85"/>
      <c r="M26" s="85">
        <v>0.95</v>
      </c>
      <c r="N26" s="85"/>
      <c r="O26" s="85"/>
      <c r="P26" s="85"/>
      <c r="Q26" s="85">
        <v>0.98</v>
      </c>
      <c r="R26" s="85"/>
      <c r="S26" s="85"/>
      <c r="T26" s="95">
        <f t="shared" si="1"/>
        <v>0.8694097222222222</v>
      </c>
      <c r="U26" s="95"/>
      <c r="V26" s="95"/>
      <c r="W26" s="95"/>
      <c r="X26" s="95">
        <f t="shared" si="0"/>
        <v>0.4772727272727273</v>
      </c>
      <c r="Y26" s="95"/>
      <c r="Z26" s="95"/>
      <c r="AA26" s="95"/>
      <c r="AB26" s="95"/>
      <c r="AC26" s="95">
        <f t="shared" si="2"/>
        <v>1.2628295422979798</v>
      </c>
      <c r="AD26" s="95"/>
      <c r="AE26" s="95"/>
      <c r="AF26" s="95"/>
    </row>
    <row r="27" spans="2:32" ht="12" customHeight="1">
      <c r="B27" s="85">
        <v>13</v>
      </c>
      <c r="C27" s="85"/>
      <c r="D27" s="51" t="s">
        <v>102</v>
      </c>
      <c r="E27" s="9" t="s">
        <v>101</v>
      </c>
      <c r="F27" s="45">
        <v>489</v>
      </c>
      <c r="G27" s="85">
        <v>22</v>
      </c>
      <c r="H27" s="85"/>
      <c r="I27" s="85"/>
      <c r="J27" s="85"/>
      <c r="K27" s="85">
        <v>1</v>
      </c>
      <c r="L27" s="85"/>
      <c r="M27" s="85">
        <v>0.95</v>
      </c>
      <c r="N27" s="85"/>
      <c r="O27" s="85"/>
      <c r="P27" s="85"/>
      <c r="Q27" s="85">
        <v>0.98</v>
      </c>
      <c r="R27" s="85"/>
      <c r="S27" s="85"/>
      <c r="T27" s="95">
        <f t="shared" si="1"/>
        <v>0.8319791666666667</v>
      </c>
      <c r="U27" s="95"/>
      <c r="V27" s="95"/>
      <c r="W27" s="95"/>
      <c r="X27" s="95">
        <f t="shared" si="0"/>
        <v>0.4318181818181818</v>
      </c>
      <c r="Y27" s="95"/>
      <c r="Z27" s="95"/>
      <c r="AA27" s="95"/>
      <c r="AB27" s="95"/>
      <c r="AC27" s="95">
        <f t="shared" si="2"/>
        <v>1.1847998768939394</v>
      </c>
      <c r="AD27" s="95"/>
      <c r="AE27" s="95"/>
      <c r="AF27" s="95"/>
    </row>
    <row r="28" spans="2:32" ht="12" customHeight="1">
      <c r="B28" s="85">
        <v>14</v>
      </c>
      <c r="C28" s="85"/>
      <c r="D28" s="51" t="s">
        <v>273</v>
      </c>
      <c r="E28" s="9" t="s">
        <v>260</v>
      </c>
      <c r="F28" s="45">
        <v>481</v>
      </c>
      <c r="G28" s="85">
        <v>22</v>
      </c>
      <c r="H28" s="85"/>
      <c r="I28" s="85"/>
      <c r="J28" s="85"/>
      <c r="K28" s="85">
        <v>1</v>
      </c>
      <c r="L28" s="85"/>
      <c r="M28" s="85">
        <v>0.95</v>
      </c>
      <c r="N28" s="85"/>
      <c r="O28" s="85"/>
      <c r="P28" s="85"/>
      <c r="Q28" s="85">
        <v>0.98</v>
      </c>
      <c r="R28" s="85"/>
      <c r="S28" s="85"/>
      <c r="T28" s="95">
        <f t="shared" si="1"/>
        <v>0.8183680555555555</v>
      </c>
      <c r="U28" s="95"/>
      <c r="V28" s="95"/>
      <c r="W28" s="95"/>
      <c r="X28" s="95">
        <f t="shared" si="0"/>
        <v>0.38636363636363635</v>
      </c>
      <c r="Y28" s="95"/>
      <c r="Z28" s="95"/>
      <c r="AA28" s="95"/>
      <c r="AB28" s="95"/>
      <c r="AC28" s="95">
        <f t="shared" si="2"/>
        <v>1.1289461142676767</v>
      </c>
      <c r="AD28" s="95"/>
      <c r="AE28" s="95"/>
      <c r="AF28" s="95"/>
    </row>
    <row r="29" spans="2:32" ht="12" customHeight="1">
      <c r="B29" s="85">
        <v>15</v>
      </c>
      <c r="C29" s="85"/>
      <c r="D29" s="51" t="s">
        <v>274</v>
      </c>
      <c r="E29" s="9" t="s">
        <v>263</v>
      </c>
      <c r="F29" s="45">
        <v>481</v>
      </c>
      <c r="G29" s="85">
        <v>22</v>
      </c>
      <c r="H29" s="85"/>
      <c r="I29" s="85"/>
      <c r="J29" s="85"/>
      <c r="K29" s="85">
        <v>1</v>
      </c>
      <c r="L29" s="85"/>
      <c r="M29" s="85">
        <v>0.95</v>
      </c>
      <c r="N29" s="85"/>
      <c r="O29" s="85"/>
      <c r="P29" s="85"/>
      <c r="Q29" s="85">
        <v>0.98</v>
      </c>
      <c r="R29" s="85"/>
      <c r="S29" s="85"/>
      <c r="T29" s="95">
        <f t="shared" si="1"/>
        <v>0.8183680555555555</v>
      </c>
      <c r="U29" s="95"/>
      <c r="V29" s="95"/>
      <c r="W29" s="95"/>
      <c r="X29" s="95">
        <f t="shared" si="0"/>
        <v>0.3409090909090909</v>
      </c>
      <c r="Y29" s="95"/>
      <c r="Z29" s="95"/>
      <c r="AA29" s="95"/>
      <c r="AB29" s="95"/>
      <c r="AC29" s="95">
        <f t="shared" si="2"/>
        <v>1.0857642960858584</v>
      </c>
      <c r="AD29" s="95"/>
      <c r="AE29" s="95"/>
      <c r="AF29" s="95"/>
    </row>
    <row r="30" spans="2:32" ht="12" customHeight="1">
      <c r="B30" s="85">
        <v>16</v>
      </c>
      <c r="C30" s="85"/>
      <c r="D30" s="51" t="s">
        <v>275</v>
      </c>
      <c r="E30" s="9" t="s">
        <v>263</v>
      </c>
      <c r="F30" s="45">
        <v>480</v>
      </c>
      <c r="G30" s="85">
        <v>22</v>
      </c>
      <c r="H30" s="85"/>
      <c r="I30" s="85"/>
      <c r="J30" s="85"/>
      <c r="K30" s="85">
        <v>1</v>
      </c>
      <c r="L30" s="85"/>
      <c r="M30" s="85">
        <v>0.95</v>
      </c>
      <c r="N30" s="85"/>
      <c r="O30" s="85"/>
      <c r="P30" s="85"/>
      <c r="Q30" s="85">
        <v>0.98</v>
      </c>
      <c r="R30" s="85"/>
      <c r="S30" s="85"/>
      <c r="T30" s="95">
        <f t="shared" si="1"/>
        <v>0.8166666666666667</v>
      </c>
      <c r="U30" s="95"/>
      <c r="V30" s="95"/>
      <c r="W30" s="95"/>
      <c r="X30" s="95">
        <f t="shared" si="0"/>
        <v>0.29545454545454547</v>
      </c>
      <c r="Y30" s="95"/>
      <c r="Z30" s="95"/>
      <c r="AA30" s="95"/>
      <c r="AB30" s="95"/>
      <c r="AC30" s="95">
        <f t="shared" si="2"/>
        <v>1.0409984848484848</v>
      </c>
      <c r="AD30" s="95"/>
      <c r="AE30" s="95"/>
      <c r="AF30" s="95"/>
    </row>
    <row r="31" spans="2:32" ht="12" customHeight="1">
      <c r="B31" s="85">
        <v>17</v>
      </c>
      <c r="C31" s="85"/>
      <c r="D31" s="51" t="s">
        <v>276</v>
      </c>
      <c r="E31" s="9" t="s">
        <v>107</v>
      </c>
      <c r="F31" s="45">
        <v>480</v>
      </c>
      <c r="G31" s="85">
        <v>22</v>
      </c>
      <c r="H31" s="85"/>
      <c r="I31" s="85"/>
      <c r="J31" s="85"/>
      <c r="K31" s="85">
        <v>1</v>
      </c>
      <c r="L31" s="85"/>
      <c r="M31" s="85">
        <v>0.95</v>
      </c>
      <c r="N31" s="85"/>
      <c r="O31" s="85"/>
      <c r="P31" s="85"/>
      <c r="Q31" s="85">
        <v>0.98</v>
      </c>
      <c r="R31" s="85"/>
      <c r="S31" s="85"/>
      <c r="T31" s="95">
        <f t="shared" si="1"/>
        <v>0.8166666666666667</v>
      </c>
      <c r="U31" s="95"/>
      <c r="V31" s="95"/>
      <c r="W31" s="95"/>
      <c r="X31" s="95">
        <f t="shared" si="0"/>
        <v>0.25</v>
      </c>
      <c r="Y31" s="95"/>
      <c r="Z31" s="95"/>
      <c r="AA31" s="95"/>
      <c r="AB31" s="95"/>
      <c r="AC31" s="95">
        <f t="shared" si="2"/>
        <v>0.9978166666666666</v>
      </c>
      <c r="AD31" s="95"/>
      <c r="AE31" s="95"/>
      <c r="AF31" s="95"/>
    </row>
    <row r="32" spans="2:32" ht="12" customHeight="1">
      <c r="B32" s="85">
        <v>18</v>
      </c>
      <c r="C32" s="85"/>
      <c r="D32" s="51" t="s">
        <v>277</v>
      </c>
      <c r="E32" s="9" t="s">
        <v>263</v>
      </c>
      <c r="F32" s="45">
        <v>466</v>
      </c>
      <c r="G32" s="85">
        <v>22</v>
      </c>
      <c r="H32" s="85"/>
      <c r="I32" s="85"/>
      <c r="J32" s="85"/>
      <c r="K32" s="85">
        <v>1</v>
      </c>
      <c r="L32" s="85"/>
      <c r="M32" s="85">
        <v>0.95</v>
      </c>
      <c r="N32" s="85"/>
      <c r="O32" s="85"/>
      <c r="P32" s="85"/>
      <c r="Q32" s="85">
        <v>0.98</v>
      </c>
      <c r="R32" s="85"/>
      <c r="S32" s="85"/>
      <c r="T32" s="95">
        <f t="shared" si="1"/>
        <v>0.7928472222222223</v>
      </c>
      <c r="U32" s="95"/>
      <c r="V32" s="95"/>
      <c r="W32" s="95"/>
      <c r="X32" s="95">
        <f t="shared" si="0"/>
        <v>0.20454545454545456</v>
      </c>
      <c r="Y32" s="95"/>
      <c r="Z32" s="95"/>
      <c r="AA32" s="95"/>
      <c r="AB32" s="95"/>
      <c r="AC32" s="95">
        <f t="shared" si="2"/>
        <v>0.9324589457070708</v>
      </c>
      <c r="AD32" s="95"/>
      <c r="AE32" s="95"/>
      <c r="AF32" s="95"/>
    </row>
    <row r="33" spans="2:32" ht="12" customHeight="1">
      <c r="B33" s="85">
        <v>19</v>
      </c>
      <c r="C33" s="85"/>
      <c r="D33" s="51" t="s">
        <v>278</v>
      </c>
      <c r="E33" s="9" t="s">
        <v>107</v>
      </c>
      <c r="F33" s="45">
        <v>456</v>
      </c>
      <c r="G33" s="85">
        <v>22</v>
      </c>
      <c r="H33" s="85"/>
      <c r="I33" s="85"/>
      <c r="J33" s="85"/>
      <c r="K33" s="85">
        <v>1</v>
      </c>
      <c r="L33" s="85"/>
      <c r="M33" s="85">
        <v>0.95</v>
      </c>
      <c r="N33" s="85"/>
      <c r="O33" s="85"/>
      <c r="P33" s="85"/>
      <c r="Q33" s="85">
        <v>0.98</v>
      </c>
      <c r="R33" s="85"/>
      <c r="S33" s="85"/>
      <c r="T33" s="95">
        <f t="shared" si="1"/>
        <v>0.7758333333333334</v>
      </c>
      <c r="U33" s="95"/>
      <c r="V33" s="95"/>
      <c r="W33" s="95"/>
      <c r="X33" s="95">
        <f t="shared" si="0"/>
        <v>0.1590909090909091</v>
      </c>
      <c r="Y33" s="95"/>
      <c r="Z33" s="95"/>
      <c r="AA33" s="95"/>
      <c r="AB33" s="95"/>
      <c r="AC33" s="95">
        <f t="shared" si="2"/>
        <v>0.8734371969696969</v>
      </c>
      <c r="AD33" s="95"/>
      <c r="AE33" s="95"/>
      <c r="AF33" s="95"/>
    </row>
    <row r="34" spans="2:32" ht="12" customHeight="1">
      <c r="B34" s="85">
        <v>20</v>
      </c>
      <c r="C34" s="85"/>
      <c r="D34" s="51" t="s">
        <v>279</v>
      </c>
      <c r="E34" s="9" t="s">
        <v>280</v>
      </c>
      <c r="F34" s="45">
        <v>450</v>
      </c>
      <c r="G34" s="85">
        <v>22</v>
      </c>
      <c r="H34" s="85"/>
      <c r="I34" s="85"/>
      <c r="J34" s="85"/>
      <c r="K34" s="85">
        <v>1</v>
      </c>
      <c r="L34" s="85"/>
      <c r="M34" s="85">
        <v>0.95</v>
      </c>
      <c r="N34" s="85"/>
      <c r="O34" s="85"/>
      <c r="P34" s="85"/>
      <c r="Q34" s="85">
        <v>0.98</v>
      </c>
      <c r="R34" s="85"/>
      <c r="S34" s="85"/>
      <c r="T34" s="95">
        <f t="shared" si="1"/>
        <v>0.765625</v>
      </c>
      <c r="U34" s="95"/>
      <c r="V34" s="95"/>
      <c r="W34" s="95"/>
      <c r="X34" s="95">
        <f t="shared" si="0"/>
        <v>0.11363636363636363</v>
      </c>
      <c r="Y34" s="95"/>
      <c r="Z34" s="95"/>
      <c r="AA34" s="95"/>
      <c r="AB34" s="95"/>
      <c r="AC34" s="95">
        <f t="shared" si="2"/>
        <v>0.8207514204545454</v>
      </c>
      <c r="AD34" s="95"/>
      <c r="AE34" s="95"/>
      <c r="AF34" s="95"/>
    </row>
    <row r="35" spans="2:32" ht="12" customHeight="1">
      <c r="B35" s="85">
        <v>21</v>
      </c>
      <c r="C35" s="85"/>
      <c r="D35" s="51" t="s">
        <v>281</v>
      </c>
      <c r="E35" s="9" t="s">
        <v>280</v>
      </c>
      <c r="F35" s="45">
        <v>440</v>
      </c>
      <c r="G35" s="85">
        <v>22</v>
      </c>
      <c r="H35" s="85"/>
      <c r="I35" s="85"/>
      <c r="J35" s="85"/>
      <c r="K35" s="85">
        <v>1</v>
      </c>
      <c r="L35" s="85"/>
      <c r="M35" s="85">
        <v>0.95</v>
      </c>
      <c r="N35" s="85"/>
      <c r="O35" s="85"/>
      <c r="P35" s="85"/>
      <c r="Q35" s="85">
        <v>0.98</v>
      </c>
      <c r="R35" s="85"/>
      <c r="S35" s="85"/>
      <c r="T35" s="95">
        <f t="shared" si="1"/>
        <v>0.7486111111111111</v>
      </c>
      <c r="U35" s="95"/>
      <c r="V35" s="95"/>
      <c r="W35" s="95"/>
      <c r="X35" s="95">
        <f t="shared" si="0"/>
        <v>0.06818181818181818</v>
      </c>
      <c r="Y35" s="95"/>
      <c r="Z35" s="95"/>
      <c r="AA35" s="95"/>
      <c r="AB35" s="95"/>
      <c r="AC35" s="95">
        <f t="shared" si="2"/>
        <v>0.7617296717171717</v>
      </c>
      <c r="AD35" s="95"/>
      <c r="AE35" s="95"/>
      <c r="AF35" s="95"/>
    </row>
    <row r="36" spans="2:32" ht="12" customHeight="1">
      <c r="B36" s="85">
        <v>22</v>
      </c>
      <c r="C36" s="85"/>
      <c r="D36" s="51" t="s">
        <v>282</v>
      </c>
      <c r="E36" s="9" t="s">
        <v>107</v>
      </c>
      <c r="F36" s="45">
        <v>266</v>
      </c>
      <c r="G36" s="85">
        <v>22</v>
      </c>
      <c r="H36" s="85"/>
      <c r="I36" s="85"/>
      <c r="J36" s="85"/>
      <c r="K36" s="85">
        <v>1</v>
      </c>
      <c r="L36" s="85"/>
      <c r="M36" s="85">
        <v>0.95</v>
      </c>
      <c r="N36" s="85"/>
      <c r="O36" s="85"/>
      <c r="P36" s="85"/>
      <c r="Q36" s="85">
        <v>0.98</v>
      </c>
      <c r="R36" s="85"/>
      <c r="S36" s="85"/>
      <c r="T36" s="95">
        <f t="shared" si="1"/>
        <v>0.45256944444444447</v>
      </c>
      <c r="U36" s="95"/>
      <c r="V36" s="95"/>
      <c r="W36" s="95"/>
      <c r="X36" s="95">
        <f t="shared" si="0"/>
        <v>0.022727272727272728</v>
      </c>
      <c r="Y36" s="95"/>
      <c r="Z36" s="95"/>
      <c r="AA36" s="95"/>
      <c r="AB36" s="95"/>
      <c r="AC36" s="95">
        <f t="shared" si="2"/>
        <v>0.44293306186868686</v>
      </c>
      <c r="AD36" s="95"/>
      <c r="AE36" s="95"/>
      <c r="AF36" s="95"/>
    </row>
    <row r="37" spans="2:32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2:32" ht="12" customHeight="1">
      <c r="B38" s="3"/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2" customHeight="1">
      <c r="B39" s="90" t="s">
        <v>11</v>
      </c>
      <c r="C39" s="90"/>
      <c r="D39" s="90"/>
      <c r="E39" s="90"/>
      <c r="F39" s="7"/>
      <c r="G39" s="96"/>
      <c r="H39" s="96"/>
      <c r="I39" s="96"/>
      <c r="J39" s="96"/>
      <c r="K39" s="97">
        <v>588</v>
      </c>
      <c r="L39" s="97"/>
      <c r="M39" s="9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2:32" ht="12" customHeight="1">
      <c r="B40" s="90"/>
      <c r="C40" s="90"/>
      <c r="D40" s="90"/>
      <c r="E40" s="90"/>
      <c r="F40" s="7"/>
      <c r="G40" s="96"/>
      <c r="H40" s="96"/>
      <c r="I40" s="96"/>
      <c r="J40" s="96"/>
      <c r="K40" s="97"/>
      <c r="L40" s="97"/>
      <c r="M40" s="9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" customHeight="1">
      <c r="B41" s="4"/>
      <c r="C41" s="4"/>
      <c r="D41" s="4"/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2:32" ht="12" customHeight="1">
      <c r="B42" s="85" t="s">
        <v>2</v>
      </c>
      <c r="C42" s="85"/>
      <c r="D42" s="3" t="s">
        <v>0</v>
      </c>
      <c r="E42" s="3" t="s">
        <v>1</v>
      </c>
      <c r="F42" s="3" t="s">
        <v>12</v>
      </c>
      <c r="G42" s="85" t="s">
        <v>9</v>
      </c>
      <c r="H42" s="85"/>
      <c r="I42" s="85"/>
      <c r="J42" s="85"/>
      <c r="K42" s="85" t="s">
        <v>4</v>
      </c>
      <c r="L42" s="85"/>
      <c r="M42" s="85" t="s">
        <v>5</v>
      </c>
      <c r="N42" s="85"/>
      <c r="O42" s="85"/>
      <c r="P42" s="85"/>
      <c r="Q42" s="85" t="s">
        <v>6</v>
      </c>
      <c r="R42" s="85"/>
      <c r="S42" s="85"/>
      <c r="T42" s="85" t="s">
        <v>7</v>
      </c>
      <c r="U42" s="85"/>
      <c r="V42" s="85"/>
      <c r="W42" s="85"/>
      <c r="X42" s="85" t="s">
        <v>8</v>
      </c>
      <c r="Y42" s="85"/>
      <c r="Z42" s="85"/>
      <c r="AA42" s="85"/>
      <c r="AB42" s="85"/>
      <c r="AC42" s="85" t="s">
        <v>3</v>
      </c>
      <c r="AD42" s="85"/>
      <c r="AE42" s="85"/>
      <c r="AF42" s="85"/>
    </row>
    <row r="43" spans="2:32" ht="12" customHeight="1">
      <c r="B43" s="85"/>
      <c r="C43" s="85"/>
      <c r="D43" s="3"/>
      <c r="E43" s="3"/>
      <c r="F43" s="3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</row>
    <row r="44" spans="2:32" ht="12" customHeight="1">
      <c r="B44" s="85">
        <v>1</v>
      </c>
      <c r="C44" s="85"/>
      <c r="D44" s="9" t="s">
        <v>283</v>
      </c>
      <c r="E44" s="9" t="s">
        <v>260</v>
      </c>
      <c r="F44" s="45">
        <v>586</v>
      </c>
      <c r="G44" s="85">
        <v>12</v>
      </c>
      <c r="H44" s="85"/>
      <c r="I44" s="85"/>
      <c r="J44" s="85"/>
      <c r="K44" s="85">
        <v>0.9</v>
      </c>
      <c r="L44" s="85"/>
      <c r="M44" s="85">
        <v>0.95</v>
      </c>
      <c r="N44" s="85"/>
      <c r="O44" s="85"/>
      <c r="P44" s="85"/>
      <c r="Q44" s="85">
        <v>0.98</v>
      </c>
      <c r="R44" s="85"/>
      <c r="S44" s="85"/>
      <c r="T44" s="95">
        <f>SUM(0.5*(F44/600+F44/588))</f>
        <v>0.9866326530612245</v>
      </c>
      <c r="U44" s="95"/>
      <c r="V44" s="95"/>
      <c r="W44" s="95"/>
      <c r="X44" s="95">
        <f aca="true" t="shared" si="3" ref="X44:X55">SUM((G44-B44+0.5))/G44</f>
        <v>0.9583333333333334</v>
      </c>
      <c r="Y44" s="95"/>
      <c r="Z44" s="95"/>
      <c r="AA44" s="95"/>
      <c r="AB44" s="95"/>
      <c r="AC44" s="95">
        <f>SUM(((T44*Q44)+X44)*K44*M44)</f>
        <v>1.6460744999999999</v>
      </c>
      <c r="AD44" s="95"/>
      <c r="AE44" s="95"/>
      <c r="AF44" s="95"/>
    </row>
    <row r="45" spans="2:32" ht="12" customHeight="1">
      <c r="B45" s="85">
        <v>2</v>
      </c>
      <c r="C45" s="85"/>
      <c r="D45" s="9" t="s">
        <v>116</v>
      </c>
      <c r="E45" s="9" t="s">
        <v>260</v>
      </c>
      <c r="F45" s="45">
        <v>570</v>
      </c>
      <c r="G45" s="85">
        <v>12</v>
      </c>
      <c r="H45" s="85"/>
      <c r="I45" s="85"/>
      <c r="J45" s="85"/>
      <c r="K45" s="85">
        <v>0.9</v>
      </c>
      <c r="L45" s="85"/>
      <c r="M45" s="85">
        <v>0.95</v>
      </c>
      <c r="N45" s="85"/>
      <c r="O45" s="85"/>
      <c r="P45" s="85"/>
      <c r="Q45" s="85">
        <v>0.98</v>
      </c>
      <c r="R45" s="85"/>
      <c r="S45" s="85"/>
      <c r="T45" s="95">
        <f aca="true" t="shared" si="4" ref="T45:T55">SUM(0.5*(F45/600+F45/588))</f>
        <v>0.9596938775510204</v>
      </c>
      <c r="U45" s="95"/>
      <c r="V45" s="95"/>
      <c r="W45" s="95"/>
      <c r="X45" s="95">
        <f t="shared" si="3"/>
        <v>0.875</v>
      </c>
      <c r="Y45" s="95"/>
      <c r="Z45" s="95"/>
      <c r="AA45" s="95"/>
      <c r="AB45" s="95"/>
      <c r="AC45" s="95">
        <f aca="true" t="shared" si="5" ref="AC45:AC55">SUM(((T45*Q45)+X45)*K45*M45)</f>
        <v>1.5522525000000003</v>
      </c>
      <c r="AD45" s="95"/>
      <c r="AE45" s="95"/>
      <c r="AF45" s="95"/>
    </row>
    <row r="46" spans="2:32" ht="12" customHeight="1">
      <c r="B46" s="85">
        <v>3</v>
      </c>
      <c r="C46" s="85"/>
      <c r="D46" s="9" t="s">
        <v>284</v>
      </c>
      <c r="E46" s="9" t="s">
        <v>112</v>
      </c>
      <c r="F46" s="45">
        <v>564</v>
      </c>
      <c r="G46" s="85">
        <v>12</v>
      </c>
      <c r="H46" s="85"/>
      <c r="I46" s="85"/>
      <c r="J46" s="85"/>
      <c r="K46" s="85">
        <v>0.9</v>
      </c>
      <c r="L46" s="85"/>
      <c r="M46" s="85">
        <v>0.95</v>
      </c>
      <c r="N46" s="85"/>
      <c r="O46" s="85"/>
      <c r="P46" s="85"/>
      <c r="Q46" s="85">
        <v>0.98</v>
      </c>
      <c r="R46" s="85"/>
      <c r="S46" s="85"/>
      <c r="T46" s="95">
        <f t="shared" si="4"/>
        <v>0.9495918367346938</v>
      </c>
      <c r="U46" s="95"/>
      <c r="V46" s="95"/>
      <c r="W46" s="95"/>
      <c r="X46" s="95">
        <f t="shared" si="3"/>
        <v>0.7916666666666666</v>
      </c>
      <c r="Y46" s="95"/>
      <c r="Z46" s="95"/>
      <c r="AA46" s="95"/>
      <c r="AB46" s="95"/>
      <c r="AC46" s="95">
        <f t="shared" si="5"/>
        <v>1.472538</v>
      </c>
      <c r="AD46" s="95"/>
      <c r="AE46" s="95"/>
      <c r="AF46" s="95"/>
    </row>
    <row r="47" spans="2:32" ht="12" customHeight="1">
      <c r="B47" s="85">
        <v>4</v>
      </c>
      <c r="C47" s="85"/>
      <c r="D47" s="9" t="s">
        <v>285</v>
      </c>
      <c r="E47" s="9" t="s">
        <v>114</v>
      </c>
      <c r="F47" s="45">
        <v>563</v>
      </c>
      <c r="G47" s="85">
        <v>12</v>
      </c>
      <c r="H47" s="85"/>
      <c r="I47" s="85"/>
      <c r="J47" s="85"/>
      <c r="K47" s="85">
        <v>0.9</v>
      </c>
      <c r="L47" s="85"/>
      <c r="M47" s="85">
        <v>0.95</v>
      </c>
      <c r="N47" s="85"/>
      <c r="O47" s="85"/>
      <c r="P47" s="85"/>
      <c r="Q47" s="85">
        <v>0.98</v>
      </c>
      <c r="R47" s="85"/>
      <c r="S47" s="85"/>
      <c r="T47" s="95">
        <f t="shared" si="4"/>
        <v>0.9479081632653061</v>
      </c>
      <c r="U47" s="95"/>
      <c r="V47" s="95"/>
      <c r="W47" s="95"/>
      <c r="X47" s="95">
        <f t="shared" si="3"/>
        <v>0.7083333333333334</v>
      </c>
      <c r="Y47" s="95"/>
      <c r="Z47" s="95"/>
      <c r="AA47" s="95"/>
      <c r="AB47" s="95"/>
      <c r="AC47" s="95">
        <f t="shared" si="5"/>
        <v>1.39987725</v>
      </c>
      <c r="AD47" s="95"/>
      <c r="AE47" s="95"/>
      <c r="AF47" s="95"/>
    </row>
    <row r="48" spans="2:32" ht="12" customHeight="1">
      <c r="B48" s="85">
        <v>5</v>
      </c>
      <c r="C48" s="85"/>
      <c r="D48" s="9" t="s">
        <v>286</v>
      </c>
      <c r="E48" s="9" t="s">
        <v>260</v>
      </c>
      <c r="F48" s="45">
        <v>561</v>
      </c>
      <c r="G48" s="85">
        <v>12</v>
      </c>
      <c r="H48" s="85"/>
      <c r="I48" s="85"/>
      <c r="J48" s="85"/>
      <c r="K48" s="85">
        <v>0.9</v>
      </c>
      <c r="L48" s="85"/>
      <c r="M48" s="85">
        <v>0.95</v>
      </c>
      <c r="N48" s="85"/>
      <c r="O48" s="85"/>
      <c r="P48" s="85"/>
      <c r="Q48" s="85">
        <v>0.98</v>
      </c>
      <c r="R48" s="85"/>
      <c r="S48" s="85"/>
      <c r="T48" s="95">
        <f t="shared" si="4"/>
        <v>0.9445408163265306</v>
      </c>
      <c r="U48" s="95"/>
      <c r="V48" s="95"/>
      <c r="W48" s="95"/>
      <c r="X48" s="95">
        <f t="shared" si="3"/>
        <v>0.625</v>
      </c>
      <c r="Y48" s="95"/>
      <c r="Z48" s="95"/>
      <c r="AA48" s="95"/>
      <c r="AB48" s="95"/>
      <c r="AC48" s="95">
        <f t="shared" si="5"/>
        <v>1.32580575</v>
      </c>
      <c r="AD48" s="95"/>
      <c r="AE48" s="95"/>
      <c r="AF48" s="95"/>
    </row>
    <row r="49" spans="2:32" ht="12" customHeight="1">
      <c r="B49" s="85">
        <v>5</v>
      </c>
      <c r="C49" s="85"/>
      <c r="D49" s="9" t="s">
        <v>287</v>
      </c>
      <c r="E49" s="9" t="s">
        <v>114</v>
      </c>
      <c r="F49" s="45">
        <v>557</v>
      </c>
      <c r="G49" s="85">
        <v>12</v>
      </c>
      <c r="H49" s="85"/>
      <c r="I49" s="85"/>
      <c r="J49" s="85"/>
      <c r="K49" s="85">
        <v>0.9</v>
      </c>
      <c r="L49" s="85"/>
      <c r="M49" s="85">
        <v>0.95</v>
      </c>
      <c r="N49" s="85"/>
      <c r="O49" s="85"/>
      <c r="P49" s="85"/>
      <c r="Q49" s="85">
        <v>0.98</v>
      </c>
      <c r="R49" s="85"/>
      <c r="S49" s="85"/>
      <c r="T49" s="95">
        <f>SUM(0.5*(F49/600+F49/588))</f>
        <v>0.9378061224489795</v>
      </c>
      <c r="U49" s="95"/>
      <c r="V49" s="95"/>
      <c r="W49" s="95"/>
      <c r="X49" s="95">
        <f t="shared" si="3"/>
        <v>0.625</v>
      </c>
      <c r="Y49" s="95"/>
      <c r="Z49" s="95"/>
      <c r="AA49" s="95"/>
      <c r="AB49" s="95"/>
      <c r="AC49" s="95">
        <f t="shared" si="5"/>
        <v>1.32016275</v>
      </c>
      <c r="AD49" s="95"/>
      <c r="AE49" s="95"/>
      <c r="AF49" s="95"/>
    </row>
    <row r="50" spans="2:32" ht="12" customHeight="1">
      <c r="B50" s="85">
        <v>5</v>
      </c>
      <c r="C50" s="85"/>
      <c r="D50" s="9" t="s">
        <v>221</v>
      </c>
      <c r="E50" s="9" t="s">
        <v>288</v>
      </c>
      <c r="F50" s="45">
        <v>555</v>
      </c>
      <c r="G50" s="85">
        <v>12</v>
      </c>
      <c r="H50" s="85"/>
      <c r="I50" s="85"/>
      <c r="J50" s="85"/>
      <c r="K50" s="85">
        <v>0.9</v>
      </c>
      <c r="L50" s="85"/>
      <c r="M50" s="85">
        <v>0.95</v>
      </c>
      <c r="N50" s="85"/>
      <c r="O50" s="85"/>
      <c r="P50" s="85"/>
      <c r="Q50" s="85">
        <v>0.98</v>
      </c>
      <c r="R50" s="85"/>
      <c r="S50" s="85"/>
      <c r="T50" s="95">
        <f t="shared" si="4"/>
        <v>0.9344387755102042</v>
      </c>
      <c r="U50" s="95"/>
      <c r="V50" s="95"/>
      <c r="W50" s="95"/>
      <c r="X50" s="95">
        <f t="shared" si="3"/>
        <v>0.625</v>
      </c>
      <c r="Y50" s="95"/>
      <c r="Z50" s="95"/>
      <c r="AA50" s="95"/>
      <c r="AB50" s="95"/>
      <c r="AC50" s="95">
        <f t="shared" si="5"/>
        <v>1.3173412500000001</v>
      </c>
      <c r="AD50" s="95"/>
      <c r="AE50" s="95"/>
      <c r="AF50" s="95"/>
    </row>
    <row r="51" spans="2:32" ht="12" customHeight="1">
      <c r="B51" s="85">
        <v>8</v>
      </c>
      <c r="C51" s="85"/>
      <c r="D51" s="9" t="s">
        <v>289</v>
      </c>
      <c r="E51" s="9" t="s">
        <v>260</v>
      </c>
      <c r="F51" s="45">
        <v>546</v>
      </c>
      <c r="G51" s="85">
        <v>12</v>
      </c>
      <c r="H51" s="85"/>
      <c r="I51" s="85"/>
      <c r="J51" s="85"/>
      <c r="K51" s="85">
        <v>0.9</v>
      </c>
      <c r="L51" s="85"/>
      <c r="M51" s="85">
        <v>0.95</v>
      </c>
      <c r="N51" s="85"/>
      <c r="O51" s="85"/>
      <c r="P51" s="85"/>
      <c r="Q51" s="85">
        <v>0.98</v>
      </c>
      <c r="R51" s="85"/>
      <c r="S51" s="85"/>
      <c r="T51" s="95">
        <f t="shared" si="4"/>
        <v>0.9192857142857143</v>
      </c>
      <c r="U51" s="95"/>
      <c r="V51" s="95"/>
      <c r="W51" s="95"/>
      <c r="X51" s="95">
        <f t="shared" si="3"/>
        <v>0.375</v>
      </c>
      <c r="Y51" s="95"/>
      <c r="Z51" s="95"/>
      <c r="AA51" s="95"/>
      <c r="AB51" s="95"/>
      <c r="AC51" s="95">
        <f t="shared" si="5"/>
        <v>1.0908945</v>
      </c>
      <c r="AD51" s="95"/>
      <c r="AE51" s="95"/>
      <c r="AF51" s="95"/>
    </row>
    <row r="52" spans="2:32" ht="12" customHeight="1">
      <c r="B52" s="85">
        <v>9</v>
      </c>
      <c r="C52" s="85"/>
      <c r="D52" s="9" t="s">
        <v>290</v>
      </c>
      <c r="E52" s="9" t="s">
        <v>112</v>
      </c>
      <c r="F52" s="45">
        <v>534</v>
      </c>
      <c r="G52" s="85">
        <v>12</v>
      </c>
      <c r="H52" s="85"/>
      <c r="I52" s="85"/>
      <c r="J52" s="85"/>
      <c r="K52" s="85">
        <v>0.9</v>
      </c>
      <c r="L52" s="85"/>
      <c r="M52" s="85">
        <v>0.95</v>
      </c>
      <c r="N52" s="85"/>
      <c r="O52" s="85"/>
      <c r="P52" s="85"/>
      <c r="Q52" s="85">
        <v>0.98</v>
      </c>
      <c r="R52" s="85"/>
      <c r="S52" s="85"/>
      <c r="T52" s="95">
        <f t="shared" si="4"/>
        <v>0.8990816326530613</v>
      </c>
      <c r="U52" s="95"/>
      <c r="V52" s="95"/>
      <c r="W52" s="95"/>
      <c r="X52" s="95">
        <f t="shared" si="3"/>
        <v>0.2916666666666667</v>
      </c>
      <c r="Y52" s="95"/>
      <c r="Z52" s="95"/>
      <c r="AA52" s="95"/>
      <c r="AB52" s="95"/>
      <c r="AC52" s="95">
        <f t="shared" si="5"/>
        <v>1.0027155</v>
      </c>
      <c r="AD52" s="95"/>
      <c r="AE52" s="95"/>
      <c r="AF52" s="95"/>
    </row>
    <row r="53" spans="2:32" ht="12" customHeight="1">
      <c r="B53" s="85">
        <v>10</v>
      </c>
      <c r="C53" s="85"/>
      <c r="D53" s="9" t="s">
        <v>291</v>
      </c>
      <c r="E53" s="9" t="s">
        <v>112</v>
      </c>
      <c r="F53" s="45">
        <v>489</v>
      </c>
      <c r="G53" s="85">
        <v>12</v>
      </c>
      <c r="H53" s="85"/>
      <c r="I53" s="85"/>
      <c r="J53" s="85"/>
      <c r="K53" s="85">
        <v>0.9</v>
      </c>
      <c r="L53" s="85"/>
      <c r="M53" s="85">
        <v>0.95</v>
      </c>
      <c r="N53" s="85"/>
      <c r="O53" s="85"/>
      <c r="P53" s="85"/>
      <c r="Q53" s="85">
        <v>0.98</v>
      </c>
      <c r="R53" s="85"/>
      <c r="S53" s="85"/>
      <c r="T53" s="95">
        <f t="shared" si="4"/>
        <v>0.8233163265306123</v>
      </c>
      <c r="U53" s="95"/>
      <c r="V53" s="95"/>
      <c r="W53" s="95"/>
      <c r="X53" s="95">
        <f t="shared" si="3"/>
        <v>0.20833333333333334</v>
      </c>
      <c r="Y53" s="95"/>
      <c r="Z53" s="95"/>
      <c r="AA53" s="95"/>
      <c r="AB53" s="95"/>
      <c r="AC53" s="95">
        <f t="shared" si="5"/>
        <v>0.86798175</v>
      </c>
      <c r="AD53" s="95"/>
      <c r="AE53" s="95"/>
      <c r="AF53" s="95"/>
    </row>
    <row r="54" spans="2:32" ht="12" customHeight="1">
      <c r="B54" s="85">
        <v>11</v>
      </c>
      <c r="C54" s="85"/>
      <c r="D54" s="9" t="s">
        <v>292</v>
      </c>
      <c r="E54" s="9" t="s">
        <v>112</v>
      </c>
      <c r="F54" s="45">
        <v>436</v>
      </c>
      <c r="G54" s="85">
        <v>12</v>
      </c>
      <c r="H54" s="85"/>
      <c r="I54" s="85"/>
      <c r="J54" s="85"/>
      <c r="K54" s="85">
        <v>0.9</v>
      </c>
      <c r="L54" s="85"/>
      <c r="M54" s="85">
        <v>0.95</v>
      </c>
      <c r="N54" s="85"/>
      <c r="O54" s="85"/>
      <c r="P54" s="85"/>
      <c r="Q54" s="85">
        <v>0.98</v>
      </c>
      <c r="R54" s="85"/>
      <c r="S54" s="85"/>
      <c r="T54" s="95">
        <f t="shared" si="4"/>
        <v>0.7340816326530613</v>
      </c>
      <c r="U54" s="95"/>
      <c r="V54" s="95"/>
      <c r="W54" s="95"/>
      <c r="X54" s="95">
        <f t="shared" si="3"/>
        <v>0.125</v>
      </c>
      <c r="Y54" s="95"/>
      <c r="Z54" s="95"/>
      <c r="AA54" s="95"/>
      <c r="AB54" s="95"/>
      <c r="AC54" s="95">
        <f t="shared" si="5"/>
        <v>0.721962</v>
      </c>
      <c r="AD54" s="95"/>
      <c r="AE54" s="95"/>
      <c r="AF54" s="95"/>
    </row>
    <row r="55" spans="2:32" ht="12" customHeight="1">
      <c r="B55" s="85">
        <v>12</v>
      </c>
      <c r="C55" s="85"/>
      <c r="D55" s="9" t="s">
        <v>293</v>
      </c>
      <c r="E55" s="9" t="s">
        <v>107</v>
      </c>
      <c r="F55" s="45">
        <v>275</v>
      </c>
      <c r="G55" s="85">
        <v>12</v>
      </c>
      <c r="H55" s="85"/>
      <c r="I55" s="85"/>
      <c r="J55" s="85"/>
      <c r="K55" s="85">
        <v>0.9</v>
      </c>
      <c r="L55" s="85"/>
      <c r="M55" s="85">
        <v>0.95</v>
      </c>
      <c r="N55" s="85"/>
      <c r="O55" s="85"/>
      <c r="P55" s="85"/>
      <c r="Q55" s="85">
        <v>0.98</v>
      </c>
      <c r="R55" s="85"/>
      <c r="S55" s="85"/>
      <c r="T55" s="95">
        <f t="shared" si="4"/>
        <v>0.4630102040816326</v>
      </c>
      <c r="U55" s="95"/>
      <c r="V55" s="95"/>
      <c r="W55" s="95"/>
      <c r="X55" s="95">
        <f t="shared" si="3"/>
        <v>0.041666666666666664</v>
      </c>
      <c r="Y55" s="95"/>
      <c r="Z55" s="95"/>
      <c r="AA55" s="95"/>
      <c r="AB55" s="95"/>
      <c r="AC55" s="95">
        <f t="shared" si="5"/>
        <v>0.42358125</v>
      </c>
      <c r="AD55" s="95"/>
      <c r="AE55" s="95"/>
      <c r="AF55" s="95"/>
    </row>
    <row r="56" spans="2:32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2" customHeight="1">
      <c r="B58" s="90" t="s">
        <v>41</v>
      </c>
      <c r="C58" s="90"/>
      <c r="D58" s="90"/>
      <c r="E58" s="90"/>
      <c r="F58" s="7"/>
      <c r="G58" s="96"/>
      <c r="H58" s="96"/>
      <c r="I58" s="96"/>
      <c r="J58" s="96"/>
      <c r="K58" s="97">
        <v>551</v>
      </c>
      <c r="L58" s="97"/>
      <c r="M58" s="9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2:32" ht="12" customHeight="1">
      <c r="B59" s="90"/>
      <c r="C59" s="90"/>
      <c r="D59" s="90"/>
      <c r="E59" s="90"/>
      <c r="F59" s="7"/>
      <c r="G59" s="96"/>
      <c r="H59" s="96"/>
      <c r="I59" s="96"/>
      <c r="J59" s="96"/>
      <c r="K59" s="97"/>
      <c r="L59" s="97"/>
      <c r="M59" s="9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2:32" ht="12" customHeight="1">
      <c r="B60" s="4"/>
      <c r="C60" s="4"/>
      <c r="D60" s="4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2:32" ht="12" customHeight="1">
      <c r="B61" s="85" t="s">
        <v>2</v>
      </c>
      <c r="C61" s="85"/>
      <c r="D61" s="3" t="s">
        <v>0</v>
      </c>
      <c r="E61" s="3" t="s">
        <v>1</v>
      </c>
      <c r="F61" s="3" t="s">
        <v>12</v>
      </c>
      <c r="G61" s="85" t="s">
        <v>9</v>
      </c>
      <c r="H61" s="85"/>
      <c r="I61" s="85"/>
      <c r="J61" s="85"/>
      <c r="K61" s="85" t="s">
        <v>4</v>
      </c>
      <c r="L61" s="85"/>
      <c r="M61" s="85" t="s">
        <v>5</v>
      </c>
      <c r="N61" s="85"/>
      <c r="O61" s="85"/>
      <c r="P61" s="85"/>
      <c r="Q61" s="85" t="s">
        <v>6</v>
      </c>
      <c r="R61" s="85"/>
      <c r="S61" s="85"/>
      <c r="T61" s="85" t="s">
        <v>15</v>
      </c>
      <c r="U61" s="85"/>
      <c r="V61" s="85"/>
      <c r="W61" s="85"/>
      <c r="X61" s="85" t="s">
        <v>8</v>
      </c>
      <c r="Y61" s="85"/>
      <c r="Z61" s="85"/>
      <c r="AA61" s="85"/>
      <c r="AB61" s="85"/>
      <c r="AC61" s="85" t="s">
        <v>3</v>
      </c>
      <c r="AD61" s="85"/>
      <c r="AE61" s="85"/>
      <c r="AF61" s="85"/>
    </row>
    <row r="62" spans="2:32" ht="12" customHeight="1">
      <c r="B62" s="85"/>
      <c r="C62" s="85"/>
      <c r="D62" s="3"/>
      <c r="E62" s="3"/>
      <c r="F62" s="3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</row>
    <row r="63" spans="2:32" ht="12" customHeight="1">
      <c r="B63" s="85">
        <v>1</v>
      </c>
      <c r="C63" s="85"/>
      <c r="D63" s="46" t="s">
        <v>294</v>
      </c>
      <c r="E63" s="46" t="s">
        <v>288</v>
      </c>
      <c r="F63" s="45">
        <v>545</v>
      </c>
      <c r="G63" s="85">
        <v>4</v>
      </c>
      <c r="H63" s="85"/>
      <c r="I63" s="85"/>
      <c r="J63" s="85"/>
      <c r="K63" s="85">
        <v>1</v>
      </c>
      <c r="L63" s="85"/>
      <c r="M63" s="85">
        <v>0.95</v>
      </c>
      <c r="N63" s="85"/>
      <c r="O63" s="85"/>
      <c r="P63" s="85"/>
      <c r="Q63" s="85">
        <v>0.98</v>
      </c>
      <c r="R63" s="85"/>
      <c r="S63" s="85"/>
      <c r="T63" s="95">
        <f>SUM(0.5*(F63/600+F63/551))</f>
        <v>0.9487220205686631</v>
      </c>
      <c r="U63" s="95"/>
      <c r="V63" s="95"/>
      <c r="W63" s="95"/>
      <c r="X63" s="95">
        <f>SUM((G63-B63+0.5))/G63</f>
        <v>0.875</v>
      </c>
      <c r="Y63" s="95"/>
      <c r="Z63" s="95"/>
      <c r="AA63" s="95"/>
      <c r="AB63" s="95"/>
      <c r="AC63" s="95">
        <f>SUM(((T63*Q63)+X63)*K63*M63)</f>
        <v>1.714510201149425</v>
      </c>
      <c r="AD63" s="95"/>
      <c r="AE63" s="95"/>
      <c r="AF63" s="95"/>
    </row>
    <row r="64" spans="2:32" ht="12" customHeight="1">
      <c r="B64" s="85">
        <v>2</v>
      </c>
      <c r="C64" s="85"/>
      <c r="D64" s="46" t="s">
        <v>295</v>
      </c>
      <c r="E64" s="46" t="s">
        <v>263</v>
      </c>
      <c r="F64" s="45">
        <v>516</v>
      </c>
      <c r="G64" s="85">
        <v>4</v>
      </c>
      <c r="H64" s="85"/>
      <c r="I64" s="85"/>
      <c r="J64" s="85"/>
      <c r="K64" s="85">
        <v>1</v>
      </c>
      <c r="L64" s="85"/>
      <c r="M64" s="85">
        <v>0.95</v>
      </c>
      <c r="N64" s="85"/>
      <c r="O64" s="85"/>
      <c r="P64" s="85"/>
      <c r="Q64" s="85">
        <v>0.98</v>
      </c>
      <c r="R64" s="85"/>
      <c r="S64" s="85"/>
      <c r="T64" s="95">
        <f>SUM(0.5*(F64/600+F64/551))</f>
        <v>0.8982395644283121</v>
      </c>
      <c r="U64" s="95"/>
      <c r="V64" s="95"/>
      <c r="W64" s="95"/>
      <c r="X64" s="95">
        <f>SUM((G64-B64+0.5))/G64</f>
        <v>0.625</v>
      </c>
      <c r="Y64" s="95"/>
      <c r="Z64" s="95"/>
      <c r="AA64" s="95"/>
      <c r="AB64" s="95"/>
      <c r="AC64" s="95">
        <f>SUM(((T64*Q64)+X64)*K64*M64)</f>
        <v>1.4300110344827586</v>
      </c>
      <c r="AD64" s="95"/>
      <c r="AE64" s="95"/>
      <c r="AF64" s="95"/>
    </row>
    <row r="65" spans="2:32" ht="12" customHeight="1">
      <c r="B65" s="85">
        <v>3</v>
      </c>
      <c r="C65" s="85"/>
      <c r="D65" s="46" t="s">
        <v>125</v>
      </c>
      <c r="E65" s="46" t="s">
        <v>260</v>
      </c>
      <c r="F65" s="45">
        <v>494</v>
      </c>
      <c r="G65" s="85">
        <v>4</v>
      </c>
      <c r="H65" s="85"/>
      <c r="I65" s="85"/>
      <c r="J65" s="85"/>
      <c r="K65" s="85">
        <v>1</v>
      </c>
      <c r="L65" s="85"/>
      <c r="M65" s="85">
        <v>0.95</v>
      </c>
      <c r="N65" s="85"/>
      <c r="O65" s="85"/>
      <c r="P65" s="85"/>
      <c r="Q65" s="85">
        <v>0.98</v>
      </c>
      <c r="R65" s="85"/>
      <c r="S65" s="85"/>
      <c r="T65" s="95">
        <f>SUM(0.5*(F65/600+F65/551))</f>
        <v>0.8599425287356322</v>
      </c>
      <c r="U65" s="95"/>
      <c r="V65" s="95"/>
      <c r="W65" s="95"/>
      <c r="X65" s="95">
        <f>SUM((G65-B65+0.5))/G65</f>
        <v>0.375</v>
      </c>
      <c r="Y65" s="95"/>
      <c r="Z65" s="95"/>
      <c r="AA65" s="95"/>
      <c r="AB65" s="95"/>
      <c r="AC65" s="95">
        <f>SUM(((T65*Q65)+X65)*K65*M65)</f>
        <v>1.1568564942528734</v>
      </c>
      <c r="AD65" s="95"/>
      <c r="AE65" s="95"/>
      <c r="AF65" s="95"/>
    </row>
    <row r="66" spans="2:32" ht="12" customHeight="1">
      <c r="B66" s="85">
        <v>4</v>
      </c>
      <c r="C66" s="85"/>
      <c r="D66" s="46" t="s">
        <v>296</v>
      </c>
      <c r="E66" s="46" t="s">
        <v>258</v>
      </c>
      <c r="F66" s="45">
        <v>347</v>
      </c>
      <c r="G66" s="85">
        <v>4</v>
      </c>
      <c r="H66" s="85"/>
      <c r="I66" s="85"/>
      <c r="J66" s="85"/>
      <c r="K66" s="85">
        <v>1</v>
      </c>
      <c r="L66" s="85"/>
      <c r="M66" s="85">
        <v>0.95</v>
      </c>
      <c r="N66" s="85"/>
      <c r="O66" s="85"/>
      <c r="P66" s="85"/>
      <c r="Q66" s="85">
        <v>0.98</v>
      </c>
      <c r="R66" s="85"/>
      <c r="S66" s="85"/>
      <c r="T66" s="95">
        <f>SUM(0.5*(F66/600+F66/551))</f>
        <v>0.6040486993345433</v>
      </c>
      <c r="U66" s="95"/>
      <c r="V66" s="95"/>
      <c r="W66" s="95"/>
      <c r="X66" s="95">
        <f>SUM((G66-B66+0.5))/G66</f>
        <v>0.125</v>
      </c>
      <c r="Y66" s="95"/>
      <c r="Z66" s="95"/>
      <c r="AA66" s="95"/>
      <c r="AB66" s="95"/>
      <c r="AC66" s="95">
        <f>SUM(((T66*Q66)+X66)*K66*M66)</f>
        <v>0.6811193390804599</v>
      </c>
      <c r="AD66" s="95"/>
      <c r="AE66" s="95"/>
      <c r="AF66" s="95"/>
    </row>
    <row r="67" spans="2:32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2" customHeight="1">
      <c r="B71" s="90" t="s">
        <v>43</v>
      </c>
      <c r="C71" s="90"/>
      <c r="D71" s="90"/>
      <c r="E71" s="90"/>
      <c r="F71" s="7"/>
      <c r="G71" s="96"/>
      <c r="H71" s="96"/>
      <c r="I71" s="96"/>
      <c r="J71" s="96"/>
      <c r="K71" s="97">
        <v>561</v>
      </c>
      <c r="L71" s="97"/>
      <c r="M71" s="9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2:32" ht="12" customHeight="1">
      <c r="B72" s="90"/>
      <c r="C72" s="90"/>
      <c r="D72" s="90"/>
      <c r="E72" s="90"/>
      <c r="F72" s="7"/>
      <c r="G72" s="96"/>
      <c r="H72" s="96"/>
      <c r="I72" s="96"/>
      <c r="J72" s="96"/>
      <c r="K72" s="97"/>
      <c r="L72" s="97"/>
      <c r="M72" s="9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2:32" ht="12" customHeight="1">
      <c r="B73" s="4"/>
      <c r="C73" s="4"/>
      <c r="D73" s="4"/>
      <c r="E73" s="4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2:32" ht="12" customHeight="1">
      <c r="B74" s="85" t="s">
        <v>2</v>
      </c>
      <c r="C74" s="85"/>
      <c r="D74" s="3" t="s">
        <v>0</v>
      </c>
      <c r="E74" s="3" t="s">
        <v>1</v>
      </c>
      <c r="F74" s="3" t="s">
        <v>12</v>
      </c>
      <c r="G74" s="85" t="s">
        <v>9</v>
      </c>
      <c r="H74" s="85"/>
      <c r="I74" s="85"/>
      <c r="J74" s="85"/>
      <c r="K74" s="85" t="s">
        <v>4</v>
      </c>
      <c r="L74" s="85"/>
      <c r="M74" s="85" t="s">
        <v>5</v>
      </c>
      <c r="N74" s="85"/>
      <c r="O74" s="85"/>
      <c r="P74" s="85"/>
      <c r="Q74" s="85" t="s">
        <v>6</v>
      </c>
      <c r="R74" s="85"/>
      <c r="S74" s="85"/>
      <c r="T74" s="85" t="s">
        <v>7</v>
      </c>
      <c r="U74" s="85"/>
      <c r="V74" s="85"/>
      <c r="W74" s="85"/>
      <c r="X74" s="85" t="s">
        <v>8</v>
      </c>
      <c r="Y74" s="85"/>
      <c r="Z74" s="85"/>
      <c r="AA74" s="85"/>
      <c r="AB74" s="85"/>
      <c r="AC74" s="85" t="s">
        <v>3</v>
      </c>
      <c r="AD74" s="85"/>
      <c r="AE74" s="85"/>
      <c r="AF74" s="85"/>
    </row>
    <row r="75" spans="2:32" ht="12" customHeight="1">
      <c r="B75" s="85"/>
      <c r="C75" s="85"/>
      <c r="D75" s="3"/>
      <c r="E75" s="3"/>
      <c r="F75" s="3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</row>
    <row r="76" spans="2:32" ht="12" customHeight="1">
      <c r="B76" s="85">
        <v>1</v>
      </c>
      <c r="C76" s="85"/>
      <c r="D76" s="46" t="s">
        <v>297</v>
      </c>
      <c r="E76" s="46" t="s">
        <v>288</v>
      </c>
      <c r="F76" s="45">
        <v>548</v>
      </c>
      <c r="G76" s="85">
        <v>3</v>
      </c>
      <c r="H76" s="85"/>
      <c r="I76" s="85"/>
      <c r="J76" s="85"/>
      <c r="K76" s="85">
        <v>1</v>
      </c>
      <c r="L76" s="85"/>
      <c r="M76" s="85">
        <v>1</v>
      </c>
      <c r="N76" s="85"/>
      <c r="O76" s="85"/>
      <c r="P76" s="85"/>
      <c r="Q76" s="85">
        <v>0.98</v>
      </c>
      <c r="R76" s="85"/>
      <c r="S76" s="85"/>
      <c r="T76" s="95">
        <f>SUM(0.5*(F76/600+F76/561))</f>
        <v>0.9450802139037433</v>
      </c>
      <c r="U76" s="95"/>
      <c r="V76" s="95"/>
      <c r="W76" s="95"/>
      <c r="X76" s="95">
        <f>SUM((G76-B76+0.5))/G76</f>
        <v>0.8333333333333334</v>
      </c>
      <c r="Y76" s="95"/>
      <c r="Z76" s="95"/>
      <c r="AA76" s="95"/>
      <c r="AB76" s="95"/>
      <c r="AC76" s="95">
        <f>SUM(((T76*Q76)+X76)*K76*M76)</f>
        <v>1.7595119429590018</v>
      </c>
      <c r="AD76" s="95"/>
      <c r="AE76" s="95"/>
      <c r="AF76" s="95"/>
    </row>
    <row r="77" spans="2:32" ht="12" customHeight="1">
      <c r="B77" s="85">
        <v>2</v>
      </c>
      <c r="C77" s="85"/>
      <c r="D77" s="46" t="s">
        <v>298</v>
      </c>
      <c r="E77" s="46" t="s">
        <v>263</v>
      </c>
      <c r="F77" s="45">
        <v>521</v>
      </c>
      <c r="G77" s="85">
        <v>3</v>
      </c>
      <c r="H77" s="85"/>
      <c r="I77" s="85"/>
      <c r="J77" s="85"/>
      <c r="K77" s="85">
        <v>1</v>
      </c>
      <c r="L77" s="85"/>
      <c r="M77" s="85">
        <v>1</v>
      </c>
      <c r="N77" s="85"/>
      <c r="O77" s="85"/>
      <c r="P77" s="85"/>
      <c r="Q77" s="85">
        <v>0.98</v>
      </c>
      <c r="R77" s="85"/>
      <c r="S77" s="85"/>
      <c r="T77" s="95">
        <f>SUM(0.5*(F77/600+F77/561))</f>
        <v>0.8985160427807486</v>
      </c>
      <c r="U77" s="95"/>
      <c r="V77" s="95"/>
      <c r="W77" s="95"/>
      <c r="X77" s="95">
        <f>SUM((G77-B77+0.5))/G77</f>
        <v>0.5</v>
      </c>
      <c r="Y77" s="95"/>
      <c r="Z77" s="95"/>
      <c r="AA77" s="95"/>
      <c r="AB77" s="95"/>
      <c r="AC77" s="95">
        <f>SUM(((T77*Q77)+X77)*K77*M77)</f>
        <v>1.3805457219251336</v>
      </c>
      <c r="AD77" s="95"/>
      <c r="AE77" s="95"/>
      <c r="AF77" s="95"/>
    </row>
    <row r="78" spans="2:32" ht="12" customHeight="1">
      <c r="B78" s="85">
        <v>3</v>
      </c>
      <c r="C78" s="85"/>
      <c r="D78" s="46" t="s">
        <v>299</v>
      </c>
      <c r="E78" s="46" t="s">
        <v>288</v>
      </c>
      <c r="F78" s="45">
        <v>478</v>
      </c>
      <c r="G78" s="85">
        <v>3</v>
      </c>
      <c r="H78" s="85"/>
      <c r="I78" s="85"/>
      <c r="J78" s="85"/>
      <c r="K78" s="85">
        <v>1</v>
      </c>
      <c r="L78" s="85"/>
      <c r="M78" s="85">
        <v>1</v>
      </c>
      <c r="N78" s="85"/>
      <c r="O78" s="85"/>
      <c r="P78" s="85"/>
      <c r="Q78" s="85">
        <v>0.98</v>
      </c>
      <c r="R78" s="85"/>
      <c r="S78" s="85"/>
      <c r="T78" s="95">
        <f>SUM(0.5*(F78/600+F78/561))</f>
        <v>0.8243582887700535</v>
      </c>
      <c r="U78" s="95"/>
      <c r="V78" s="95"/>
      <c r="W78" s="95"/>
      <c r="X78" s="95">
        <f>SUM((G78-B78+0.5))/G78</f>
        <v>0.16666666666666666</v>
      </c>
      <c r="Y78" s="95"/>
      <c r="Z78" s="95"/>
      <c r="AA78" s="95"/>
      <c r="AB78" s="95"/>
      <c r="AC78" s="95">
        <f>SUM(((T78*Q78)+X78)*K78*M78)</f>
        <v>0.974537789661319</v>
      </c>
      <c r="AD78" s="95"/>
      <c r="AE78" s="95"/>
      <c r="AF78" s="95"/>
    </row>
    <row r="81" spans="2:32" ht="12" customHeight="1">
      <c r="B81" s="90" t="s">
        <v>47</v>
      </c>
      <c r="C81" s="90"/>
      <c r="D81" s="90"/>
      <c r="E81" s="90"/>
      <c r="F81" s="7"/>
      <c r="G81" s="96"/>
      <c r="H81" s="96"/>
      <c r="I81" s="96"/>
      <c r="J81" s="96"/>
      <c r="K81" s="97">
        <v>560</v>
      </c>
      <c r="L81" s="97"/>
      <c r="M81" s="9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2:32" ht="12" customHeight="1">
      <c r="B82" s="90"/>
      <c r="C82" s="90"/>
      <c r="D82" s="90"/>
      <c r="E82" s="90"/>
      <c r="F82" s="7"/>
      <c r="G82" s="96"/>
      <c r="H82" s="96"/>
      <c r="I82" s="96"/>
      <c r="J82" s="96"/>
      <c r="K82" s="97"/>
      <c r="L82" s="97"/>
      <c r="M82" s="9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2:32" ht="12" customHeight="1">
      <c r="B83" s="4"/>
      <c r="C83" s="4"/>
      <c r="D83" s="4"/>
      <c r="E83" s="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2" customHeight="1">
      <c r="B84" s="85" t="s">
        <v>2</v>
      </c>
      <c r="C84" s="85"/>
      <c r="D84" s="3" t="s">
        <v>0</v>
      </c>
      <c r="E84" s="3" t="s">
        <v>1</v>
      </c>
      <c r="F84" s="3" t="s">
        <v>12</v>
      </c>
      <c r="G84" s="85" t="s">
        <v>9</v>
      </c>
      <c r="H84" s="85"/>
      <c r="I84" s="85"/>
      <c r="J84" s="85"/>
      <c r="K84" s="85" t="s">
        <v>4</v>
      </c>
      <c r="L84" s="85"/>
      <c r="M84" s="85" t="s">
        <v>5</v>
      </c>
      <c r="N84" s="85"/>
      <c r="O84" s="85"/>
      <c r="P84" s="85"/>
      <c r="Q84" s="85" t="s">
        <v>6</v>
      </c>
      <c r="R84" s="85"/>
      <c r="S84" s="85"/>
      <c r="T84" s="85" t="s">
        <v>7</v>
      </c>
      <c r="U84" s="85"/>
      <c r="V84" s="85"/>
      <c r="W84" s="85"/>
      <c r="X84" s="85" t="s">
        <v>8</v>
      </c>
      <c r="Y84" s="85"/>
      <c r="Z84" s="85"/>
      <c r="AA84" s="85"/>
      <c r="AB84" s="85"/>
      <c r="AC84" s="85" t="s">
        <v>3</v>
      </c>
      <c r="AD84" s="85"/>
      <c r="AE84" s="85"/>
      <c r="AF84" s="85"/>
    </row>
    <row r="85" spans="2:33" ht="12" customHeight="1">
      <c r="B85" s="85"/>
      <c r="C85" s="85"/>
      <c r="D85" s="3"/>
      <c r="E85" s="3"/>
      <c r="F85" s="3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13"/>
    </row>
    <row r="86" spans="2:32" ht="12" customHeight="1">
      <c r="B86" s="85">
        <v>1</v>
      </c>
      <c r="C86" s="85"/>
      <c r="D86" s="17" t="s">
        <v>300</v>
      </c>
      <c r="E86" s="46" t="s">
        <v>263</v>
      </c>
      <c r="F86" s="45">
        <v>487</v>
      </c>
      <c r="G86" s="85">
        <v>2</v>
      </c>
      <c r="H86" s="85"/>
      <c r="I86" s="85"/>
      <c r="J86" s="85"/>
      <c r="K86" s="85">
        <v>1</v>
      </c>
      <c r="L86" s="85"/>
      <c r="M86" s="85">
        <v>1</v>
      </c>
      <c r="N86" s="85"/>
      <c r="O86" s="85"/>
      <c r="P86" s="85"/>
      <c r="Q86" s="85">
        <v>0.98</v>
      </c>
      <c r="R86" s="85"/>
      <c r="S86" s="85"/>
      <c r="T86" s="95">
        <f>SUM(0.5*(F86/600+F86/560))</f>
        <v>0.840654761904762</v>
      </c>
      <c r="U86" s="95"/>
      <c r="V86" s="95"/>
      <c r="W86" s="95"/>
      <c r="X86" s="95">
        <f>SUM((G86-B86+0.5))/G86</f>
        <v>0.75</v>
      </c>
      <c r="Y86" s="95"/>
      <c r="Z86" s="95"/>
      <c r="AA86" s="95"/>
      <c r="AB86" s="95"/>
      <c r="AC86" s="95">
        <f>SUM(((T86*Q86)+X86)*K86*M86)</f>
        <v>1.5738416666666666</v>
      </c>
      <c r="AD86" s="95"/>
      <c r="AE86" s="95"/>
      <c r="AF86" s="95"/>
    </row>
    <row r="87" spans="2:32" ht="12" customHeight="1">
      <c r="B87" s="85">
        <v>2</v>
      </c>
      <c r="C87" s="85"/>
      <c r="D87" s="17" t="s">
        <v>301</v>
      </c>
      <c r="E87" s="3" t="s">
        <v>263</v>
      </c>
      <c r="F87" s="45">
        <v>192</v>
      </c>
      <c r="G87" s="85">
        <v>2</v>
      </c>
      <c r="H87" s="85"/>
      <c r="I87" s="85"/>
      <c r="J87" s="85"/>
      <c r="K87" s="85">
        <v>1</v>
      </c>
      <c r="L87" s="85"/>
      <c r="M87" s="85">
        <v>1</v>
      </c>
      <c r="N87" s="85"/>
      <c r="O87" s="85"/>
      <c r="P87" s="85"/>
      <c r="Q87" s="85">
        <v>0.98</v>
      </c>
      <c r="R87" s="85"/>
      <c r="S87" s="85"/>
      <c r="T87" s="95">
        <f>SUM(0.5*(F87/600+F87/560))</f>
        <v>0.3314285714285714</v>
      </c>
      <c r="U87" s="95"/>
      <c r="V87" s="95"/>
      <c r="W87" s="95"/>
      <c r="X87" s="95">
        <f>SUM((G87-B87+0.5))/G87</f>
        <v>0.25</v>
      </c>
      <c r="Y87" s="95"/>
      <c r="Z87" s="95"/>
      <c r="AA87" s="95"/>
      <c r="AB87" s="95"/>
      <c r="AC87" s="95">
        <f>SUM(((T87*Q87)+X87)*K87*M87)</f>
        <v>0.5748</v>
      </c>
      <c r="AD87" s="95"/>
      <c r="AE87" s="95"/>
      <c r="AF87" s="95"/>
    </row>
    <row r="88" spans="2:32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90" spans="2:32" ht="12" customHeight="1">
      <c r="B90" s="90" t="s">
        <v>51</v>
      </c>
      <c r="C90" s="90"/>
      <c r="D90" s="90"/>
      <c r="E90" s="90"/>
      <c r="F90" s="7"/>
      <c r="G90" s="96"/>
      <c r="H90" s="96"/>
      <c r="I90" s="96"/>
      <c r="J90" s="96"/>
      <c r="K90" s="97">
        <v>545</v>
      </c>
      <c r="L90" s="97"/>
      <c r="M90" s="9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2:32" ht="12" customHeight="1">
      <c r="B91" s="90"/>
      <c r="C91" s="90"/>
      <c r="D91" s="90"/>
      <c r="E91" s="90"/>
      <c r="F91" s="7"/>
      <c r="G91" s="96"/>
      <c r="H91" s="96"/>
      <c r="I91" s="96"/>
      <c r="J91" s="96"/>
      <c r="K91" s="97"/>
      <c r="L91" s="97"/>
      <c r="M91" s="9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2:32" ht="12" customHeight="1">
      <c r="B92" s="4"/>
      <c r="C92" s="4"/>
      <c r="D92" s="4"/>
      <c r="E92" s="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2:32" ht="12" customHeight="1">
      <c r="B93" s="85" t="s">
        <v>2</v>
      </c>
      <c r="C93" s="85"/>
      <c r="D93" s="3" t="s">
        <v>0</v>
      </c>
      <c r="E93" s="3" t="s">
        <v>1</v>
      </c>
      <c r="F93" s="3" t="s">
        <v>12</v>
      </c>
      <c r="G93" s="85" t="s">
        <v>9</v>
      </c>
      <c r="H93" s="85"/>
      <c r="I93" s="85"/>
      <c r="J93" s="85"/>
      <c r="K93" s="85" t="s">
        <v>4</v>
      </c>
      <c r="L93" s="85"/>
      <c r="M93" s="85" t="s">
        <v>5</v>
      </c>
      <c r="N93" s="85"/>
      <c r="O93" s="85"/>
      <c r="P93" s="85"/>
      <c r="Q93" s="85" t="s">
        <v>6</v>
      </c>
      <c r="R93" s="85"/>
      <c r="S93" s="85"/>
      <c r="T93" s="85" t="s">
        <v>7</v>
      </c>
      <c r="U93" s="85"/>
      <c r="V93" s="85"/>
      <c r="W93" s="85"/>
      <c r="X93" s="85" t="s">
        <v>8</v>
      </c>
      <c r="Y93" s="85"/>
      <c r="Z93" s="85"/>
      <c r="AA93" s="85"/>
      <c r="AB93" s="85"/>
      <c r="AC93" s="85" t="s">
        <v>3</v>
      </c>
      <c r="AD93" s="85"/>
      <c r="AE93" s="85"/>
      <c r="AF93" s="85"/>
    </row>
    <row r="94" spans="2:32" ht="12" customHeight="1">
      <c r="B94" s="85"/>
      <c r="C94" s="85"/>
      <c r="D94" s="3"/>
      <c r="E94" s="3"/>
      <c r="F94" s="3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</row>
    <row r="95" spans="2:32" ht="12" customHeight="1">
      <c r="B95" s="85">
        <v>1</v>
      </c>
      <c r="C95" s="85"/>
      <c r="D95" s="9" t="s">
        <v>136</v>
      </c>
      <c r="E95" s="9" t="s">
        <v>260</v>
      </c>
      <c r="F95" s="45">
        <v>296</v>
      </c>
      <c r="G95" s="85">
        <v>2</v>
      </c>
      <c r="H95" s="85"/>
      <c r="I95" s="85"/>
      <c r="J95" s="85"/>
      <c r="K95" s="85">
        <v>1</v>
      </c>
      <c r="L95" s="85"/>
      <c r="M95" s="85">
        <v>0.85</v>
      </c>
      <c r="N95" s="85"/>
      <c r="O95" s="85"/>
      <c r="P95" s="85"/>
      <c r="Q95" s="85">
        <v>0.98</v>
      </c>
      <c r="R95" s="85"/>
      <c r="S95" s="85"/>
      <c r="T95" s="95">
        <f>SUM(0.5*(F95/600+F95/545))</f>
        <v>0.5182262996941897</v>
      </c>
      <c r="U95" s="95"/>
      <c r="V95" s="95"/>
      <c r="W95" s="95"/>
      <c r="X95" s="95">
        <f>SUM((G95-B95+0.5))/G95</f>
        <v>0.75</v>
      </c>
      <c r="Y95" s="95"/>
      <c r="Z95" s="95"/>
      <c r="AA95" s="95"/>
      <c r="AB95" s="95"/>
      <c r="AC95" s="95">
        <f>SUM(((T95*Q95)+X95)*K95*M95)</f>
        <v>1.06918250764526</v>
      </c>
      <c r="AD95" s="95"/>
      <c r="AE95" s="95"/>
      <c r="AF95" s="95"/>
    </row>
    <row r="96" spans="2:32" ht="12" customHeight="1">
      <c r="B96" s="85">
        <v>2</v>
      </c>
      <c r="C96" s="85"/>
      <c r="D96" s="9" t="s">
        <v>304</v>
      </c>
      <c r="E96" s="9" t="s">
        <v>263</v>
      </c>
      <c r="F96" s="45">
        <v>155</v>
      </c>
      <c r="G96" s="85">
        <v>2</v>
      </c>
      <c r="H96" s="85"/>
      <c r="I96" s="85"/>
      <c r="J96" s="85"/>
      <c r="K96" s="85">
        <v>1</v>
      </c>
      <c r="L96" s="85"/>
      <c r="M96" s="85">
        <v>0.85</v>
      </c>
      <c r="N96" s="85"/>
      <c r="O96" s="85"/>
      <c r="P96" s="85"/>
      <c r="Q96" s="85">
        <v>0.98</v>
      </c>
      <c r="R96" s="85"/>
      <c r="S96" s="85"/>
      <c r="T96" s="95">
        <f>SUM(0.5*(F96/600+F96/545))</f>
        <v>0.271368501529052</v>
      </c>
      <c r="U96" s="95"/>
      <c r="V96" s="95"/>
      <c r="W96" s="95"/>
      <c r="X96" s="95">
        <f>SUM((G96-B96+0.5))/G96</f>
        <v>0.25</v>
      </c>
      <c r="Y96" s="95"/>
      <c r="Z96" s="95"/>
      <c r="AA96" s="95"/>
      <c r="AB96" s="95"/>
      <c r="AC96" s="95">
        <f>SUM(((T96*Q96)+X96)*K96*M96)</f>
        <v>0.4385499617737003</v>
      </c>
      <c r="AD96" s="95"/>
      <c r="AE96" s="95"/>
      <c r="AF96" s="95"/>
    </row>
    <row r="97" spans="2:32" ht="12" customHeight="1">
      <c r="B97" s="85">
        <v>3</v>
      </c>
      <c r="C97" s="85"/>
      <c r="D97" s="3"/>
      <c r="E97" s="3"/>
      <c r="F97" s="3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</row>
    <row r="98" spans="2:32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100" spans="2:32" ht="12" customHeight="1">
      <c r="B100" s="90" t="s">
        <v>53</v>
      </c>
      <c r="C100" s="90"/>
      <c r="D100" s="90"/>
      <c r="E100" s="90"/>
      <c r="F100" s="7"/>
      <c r="G100" s="96"/>
      <c r="H100" s="96"/>
      <c r="I100" s="96"/>
      <c r="J100" s="96"/>
      <c r="K100" s="97">
        <v>456</v>
      </c>
      <c r="L100" s="97"/>
      <c r="M100" s="9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2:32" ht="12" customHeight="1">
      <c r="B101" s="90"/>
      <c r="C101" s="90"/>
      <c r="D101" s="90"/>
      <c r="E101" s="90"/>
      <c r="F101" s="7"/>
      <c r="G101" s="96"/>
      <c r="H101" s="96"/>
      <c r="I101" s="96"/>
      <c r="J101" s="96"/>
      <c r="K101" s="97"/>
      <c r="L101" s="97"/>
      <c r="M101" s="9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2:32" ht="12" customHeight="1">
      <c r="B102" s="4"/>
      <c r="C102" s="4"/>
      <c r="D102" s="4"/>
      <c r="E102" s="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2:32" ht="12" customHeight="1">
      <c r="B103" s="85" t="s">
        <v>2</v>
      </c>
      <c r="C103" s="85"/>
      <c r="D103" s="3" t="s">
        <v>0</v>
      </c>
      <c r="E103" s="3" t="s">
        <v>1</v>
      </c>
      <c r="F103" s="3" t="s">
        <v>12</v>
      </c>
      <c r="G103" s="85" t="s">
        <v>9</v>
      </c>
      <c r="H103" s="85"/>
      <c r="I103" s="85"/>
      <c r="J103" s="85"/>
      <c r="K103" s="85" t="s">
        <v>4</v>
      </c>
      <c r="L103" s="85"/>
      <c r="M103" s="85" t="s">
        <v>5</v>
      </c>
      <c r="N103" s="85"/>
      <c r="O103" s="85"/>
      <c r="P103" s="85"/>
      <c r="Q103" s="85" t="s">
        <v>6</v>
      </c>
      <c r="R103" s="85"/>
      <c r="S103" s="85"/>
      <c r="T103" s="85" t="s">
        <v>7</v>
      </c>
      <c r="U103" s="85"/>
      <c r="V103" s="85"/>
      <c r="W103" s="85"/>
      <c r="X103" s="85" t="s">
        <v>8</v>
      </c>
      <c r="Y103" s="85"/>
      <c r="Z103" s="85"/>
      <c r="AA103" s="85"/>
      <c r="AB103" s="85"/>
      <c r="AC103" s="85" t="s">
        <v>3</v>
      </c>
      <c r="AD103" s="85"/>
      <c r="AE103" s="85"/>
      <c r="AF103" s="85"/>
    </row>
    <row r="104" spans="2:32" ht="12" customHeight="1">
      <c r="B104" s="85"/>
      <c r="C104" s="85"/>
      <c r="D104" s="3"/>
      <c r="E104" s="3"/>
      <c r="F104" s="3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</row>
    <row r="105" spans="2:32" ht="12" customHeight="1">
      <c r="B105" s="85">
        <v>1</v>
      </c>
      <c r="C105" s="85"/>
      <c r="D105" s="9" t="s">
        <v>302</v>
      </c>
      <c r="E105" s="9" t="s">
        <v>263</v>
      </c>
      <c r="F105" s="57">
        <v>478</v>
      </c>
      <c r="G105" s="85">
        <v>1</v>
      </c>
      <c r="H105" s="85"/>
      <c r="I105" s="85"/>
      <c r="J105" s="85"/>
      <c r="K105" s="85">
        <v>1</v>
      </c>
      <c r="L105" s="85"/>
      <c r="M105" s="85">
        <v>0.85</v>
      </c>
      <c r="N105" s="85"/>
      <c r="O105" s="85"/>
      <c r="P105" s="85"/>
      <c r="Q105" s="85">
        <v>0.98</v>
      </c>
      <c r="R105" s="85"/>
      <c r="S105" s="85"/>
      <c r="T105" s="95">
        <f>SUM(0.5*(F105/600+F105/456))</f>
        <v>0.9224561403508772</v>
      </c>
      <c r="U105" s="95"/>
      <c r="V105" s="95"/>
      <c r="W105" s="95"/>
      <c r="X105" s="95">
        <f>SUM((G105-B105+0.5))/G105</f>
        <v>0.5</v>
      </c>
      <c r="Y105" s="95"/>
      <c r="Z105" s="95"/>
      <c r="AA105" s="95"/>
      <c r="AB105" s="95"/>
      <c r="AC105" s="95">
        <f>SUM(((T105*Q105)+X105)*K105*M105)</f>
        <v>1.1934059649122808</v>
      </c>
      <c r="AD105" s="95"/>
      <c r="AE105" s="95"/>
      <c r="AF105" s="95"/>
    </row>
    <row r="106" spans="2:32" ht="12" customHeight="1">
      <c r="B106" s="85">
        <v>2</v>
      </c>
      <c r="C106" s="85"/>
      <c r="D106" s="9" t="s">
        <v>303</v>
      </c>
      <c r="E106" s="9" t="s">
        <v>263</v>
      </c>
      <c r="F106" s="45">
        <v>319</v>
      </c>
      <c r="G106" s="85">
        <v>2</v>
      </c>
      <c r="H106" s="85"/>
      <c r="I106" s="85"/>
      <c r="J106" s="85"/>
      <c r="K106" s="85">
        <v>1</v>
      </c>
      <c r="L106" s="85"/>
      <c r="M106" s="85">
        <v>0.85</v>
      </c>
      <c r="N106" s="85"/>
      <c r="O106" s="85"/>
      <c r="P106" s="85"/>
      <c r="Q106" s="85">
        <v>0.98</v>
      </c>
      <c r="R106" s="85"/>
      <c r="S106" s="85"/>
      <c r="T106" s="95">
        <f>SUM(0.5*(F106/600+F106/456))</f>
        <v>0.6156140350877193</v>
      </c>
      <c r="U106" s="95"/>
      <c r="V106" s="95"/>
      <c r="W106" s="95"/>
      <c r="X106" s="95">
        <f>SUM((G106-B106+0.5))/G106</f>
        <v>0.25</v>
      </c>
      <c r="Y106" s="95"/>
      <c r="Z106" s="95"/>
      <c r="AA106" s="95"/>
      <c r="AB106" s="95"/>
      <c r="AC106" s="95">
        <f>SUM(((T106*Q106)+X106)*K106*M106)</f>
        <v>0.7253064912280701</v>
      </c>
      <c r="AD106" s="95"/>
      <c r="AE106" s="95"/>
      <c r="AF106" s="95"/>
    </row>
    <row r="107" spans="2:32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32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12" customHeight="1">
      <c r="B109" s="90" t="s">
        <v>55</v>
      </c>
      <c r="C109" s="90"/>
      <c r="D109" s="90"/>
      <c r="E109" s="90"/>
      <c r="F109" s="7"/>
      <c r="G109" s="96"/>
      <c r="H109" s="96"/>
      <c r="I109" s="96"/>
      <c r="J109" s="96"/>
      <c r="K109" s="97">
        <v>230</v>
      </c>
      <c r="L109" s="97"/>
      <c r="M109" s="9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2:32" ht="12" customHeight="1">
      <c r="B110" s="90"/>
      <c r="C110" s="90"/>
      <c r="D110" s="90"/>
      <c r="E110" s="90"/>
      <c r="F110" s="7"/>
      <c r="G110" s="96"/>
      <c r="H110" s="96"/>
      <c r="I110" s="96"/>
      <c r="J110" s="96"/>
      <c r="K110" s="97"/>
      <c r="L110" s="97"/>
      <c r="M110" s="9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2:32" ht="12" customHeight="1">
      <c r="B111" s="4"/>
      <c r="C111" s="4"/>
      <c r="D111" s="4"/>
      <c r="E111" s="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2:32" ht="12" customHeight="1">
      <c r="B112" s="85" t="s">
        <v>2</v>
      </c>
      <c r="C112" s="85"/>
      <c r="D112" s="3" t="s">
        <v>0</v>
      </c>
      <c r="E112" s="3" t="s">
        <v>1</v>
      </c>
      <c r="F112" s="3" t="s">
        <v>12</v>
      </c>
      <c r="G112" s="85" t="s">
        <v>9</v>
      </c>
      <c r="H112" s="85"/>
      <c r="I112" s="85"/>
      <c r="J112" s="85"/>
      <c r="K112" s="85" t="s">
        <v>4</v>
      </c>
      <c r="L112" s="85"/>
      <c r="M112" s="85" t="s">
        <v>5</v>
      </c>
      <c r="N112" s="85"/>
      <c r="O112" s="85"/>
      <c r="P112" s="85"/>
      <c r="Q112" s="85" t="s">
        <v>6</v>
      </c>
      <c r="R112" s="85"/>
      <c r="S112" s="85"/>
      <c r="T112" s="85" t="s">
        <v>7</v>
      </c>
      <c r="U112" s="85"/>
      <c r="V112" s="85"/>
      <c r="W112" s="85"/>
      <c r="X112" s="85" t="s">
        <v>8</v>
      </c>
      <c r="Y112" s="85"/>
      <c r="Z112" s="85"/>
      <c r="AA112" s="85"/>
      <c r="AB112" s="85"/>
      <c r="AC112" s="85" t="s">
        <v>3</v>
      </c>
      <c r="AD112" s="85"/>
      <c r="AE112" s="85"/>
      <c r="AF112" s="85"/>
    </row>
    <row r="113" spans="2:32" ht="12" customHeight="1">
      <c r="B113" s="85"/>
      <c r="C113" s="85"/>
      <c r="D113" s="3"/>
      <c r="E113" s="3"/>
      <c r="F113" s="3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</row>
    <row r="114" spans="2:32" ht="12" customHeight="1">
      <c r="B114" s="85">
        <v>1</v>
      </c>
      <c r="C114" s="85"/>
      <c r="D114" s="9" t="s">
        <v>306</v>
      </c>
      <c r="E114" s="9" t="s">
        <v>263</v>
      </c>
      <c r="F114" s="45">
        <v>229</v>
      </c>
      <c r="G114" s="85">
        <v>3</v>
      </c>
      <c r="H114" s="85"/>
      <c r="I114" s="85"/>
      <c r="J114" s="85"/>
      <c r="K114" s="85">
        <v>1</v>
      </c>
      <c r="L114" s="85"/>
      <c r="M114" s="85">
        <v>0.8</v>
      </c>
      <c r="N114" s="85"/>
      <c r="O114" s="85"/>
      <c r="P114" s="85"/>
      <c r="Q114" s="85">
        <v>0.98</v>
      </c>
      <c r="R114" s="85"/>
      <c r="S114" s="85"/>
      <c r="T114" s="95">
        <f>SUM(0.5*(F114/600+F114/230))</f>
        <v>0.688659420289855</v>
      </c>
      <c r="U114" s="95"/>
      <c r="V114" s="95"/>
      <c r="W114" s="95"/>
      <c r="X114" s="95">
        <f>SUM((G114-B114+0.5))/G114</f>
        <v>0.8333333333333334</v>
      </c>
      <c r="Y114" s="95"/>
      <c r="Z114" s="95"/>
      <c r="AA114" s="95"/>
      <c r="AB114" s="95"/>
      <c r="AC114" s="95">
        <f>SUM(((T114*Q114)+X114)*K114*M114)</f>
        <v>1.206575652173913</v>
      </c>
      <c r="AD114" s="95"/>
      <c r="AE114" s="95"/>
      <c r="AF114" s="95"/>
    </row>
    <row r="115" spans="2:32" ht="12" customHeight="1">
      <c r="B115" s="85">
        <v>2</v>
      </c>
      <c r="C115" s="85"/>
      <c r="D115" s="9" t="s">
        <v>307</v>
      </c>
      <c r="E115" s="9" t="s">
        <v>260</v>
      </c>
      <c r="F115" s="45">
        <v>207</v>
      </c>
      <c r="G115" s="85">
        <v>3</v>
      </c>
      <c r="H115" s="85"/>
      <c r="I115" s="85"/>
      <c r="J115" s="85"/>
      <c r="K115" s="85">
        <v>1</v>
      </c>
      <c r="L115" s="85"/>
      <c r="M115" s="85">
        <v>0.8</v>
      </c>
      <c r="N115" s="85"/>
      <c r="O115" s="85"/>
      <c r="P115" s="85"/>
      <c r="Q115" s="85">
        <v>0.98</v>
      </c>
      <c r="R115" s="85"/>
      <c r="S115" s="85"/>
      <c r="T115" s="95">
        <f>SUM(0.5*(F115/600+F115/230))</f>
        <v>0.6225</v>
      </c>
      <c r="U115" s="95"/>
      <c r="V115" s="95"/>
      <c r="W115" s="95"/>
      <c r="X115" s="95">
        <f>SUM((G115-B115+0.5))/G115</f>
        <v>0.5</v>
      </c>
      <c r="Y115" s="95"/>
      <c r="Z115" s="95"/>
      <c r="AA115" s="95"/>
      <c r="AB115" s="95"/>
      <c r="AC115" s="95">
        <f>SUM(((T115*Q115)+X115)*K115*M115)</f>
        <v>0.8880400000000002</v>
      </c>
      <c r="AD115" s="95"/>
      <c r="AE115" s="95"/>
      <c r="AF115" s="95"/>
    </row>
    <row r="116" spans="2:32" ht="12" customHeight="1">
      <c r="B116" s="85">
        <v>3</v>
      </c>
      <c r="C116" s="85"/>
      <c r="D116" s="9" t="s">
        <v>308</v>
      </c>
      <c r="E116" s="9" t="s">
        <v>263</v>
      </c>
      <c r="F116" s="45">
        <v>144</v>
      </c>
      <c r="G116" s="85">
        <v>3</v>
      </c>
      <c r="H116" s="85"/>
      <c r="I116" s="85"/>
      <c r="J116" s="85"/>
      <c r="K116" s="85">
        <v>1</v>
      </c>
      <c r="L116" s="85"/>
      <c r="M116" s="85">
        <v>0.8</v>
      </c>
      <c r="N116" s="85"/>
      <c r="O116" s="85"/>
      <c r="P116" s="85"/>
      <c r="Q116" s="85">
        <v>0.98</v>
      </c>
      <c r="R116" s="85"/>
      <c r="S116" s="85"/>
      <c r="T116" s="95">
        <f>SUM(0.5*(F116/600+F116/230))</f>
        <v>0.4330434782608696</v>
      </c>
      <c r="U116" s="95"/>
      <c r="V116" s="95"/>
      <c r="W116" s="95"/>
      <c r="X116" s="95">
        <f>SUM((G116-B116+0.5))/G116</f>
        <v>0.16666666666666666</v>
      </c>
      <c r="Y116" s="95"/>
      <c r="Z116" s="95"/>
      <c r="AA116" s="95"/>
      <c r="AB116" s="95"/>
      <c r="AC116" s="95">
        <f>SUM(((T116*Q116)+X116)*K116*M116)</f>
        <v>0.47283942028985515</v>
      </c>
      <c r="AD116" s="95"/>
      <c r="AE116" s="95"/>
      <c r="AF116" s="95"/>
    </row>
    <row r="117" spans="2:32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ht="12" customHeight="1">
      <c r="B118" s="90" t="s">
        <v>57</v>
      </c>
      <c r="C118" s="90"/>
      <c r="D118" s="90"/>
      <c r="E118" s="90"/>
      <c r="F118" s="7"/>
      <c r="G118" s="96"/>
      <c r="H118" s="96"/>
      <c r="I118" s="96"/>
      <c r="J118" s="96"/>
      <c r="K118" s="97">
        <v>308</v>
      </c>
      <c r="L118" s="97"/>
      <c r="M118" s="9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2:32" ht="12" customHeight="1">
      <c r="B119" s="90"/>
      <c r="C119" s="90"/>
      <c r="D119" s="90"/>
      <c r="E119" s="90"/>
      <c r="F119" s="7"/>
      <c r="G119" s="96"/>
      <c r="H119" s="96"/>
      <c r="I119" s="96"/>
      <c r="J119" s="96"/>
      <c r="K119" s="97"/>
      <c r="L119" s="97"/>
      <c r="M119" s="9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2:32" ht="12" customHeight="1">
      <c r="B120" s="4"/>
      <c r="C120" s="4"/>
      <c r="D120" s="4"/>
      <c r="E120" s="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2:32" ht="12" customHeight="1">
      <c r="B121" s="85" t="s">
        <v>2</v>
      </c>
      <c r="C121" s="85"/>
      <c r="D121" s="3" t="s">
        <v>0</v>
      </c>
      <c r="E121" s="3" t="s">
        <v>1</v>
      </c>
      <c r="F121" s="3" t="s">
        <v>12</v>
      </c>
      <c r="G121" s="85" t="s">
        <v>9</v>
      </c>
      <c r="H121" s="85"/>
      <c r="I121" s="85"/>
      <c r="J121" s="85"/>
      <c r="K121" s="85" t="s">
        <v>4</v>
      </c>
      <c r="L121" s="85"/>
      <c r="M121" s="85" t="s">
        <v>5</v>
      </c>
      <c r="N121" s="85"/>
      <c r="O121" s="85"/>
      <c r="P121" s="85"/>
      <c r="Q121" s="85" t="s">
        <v>6</v>
      </c>
      <c r="R121" s="85"/>
      <c r="S121" s="85"/>
      <c r="T121" s="85" t="s">
        <v>7</v>
      </c>
      <c r="U121" s="85"/>
      <c r="V121" s="85"/>
      <c r="W121" s="85"/>
      <c r="X121" s="85" t="s">
        <v>8</v>
      </c>
      <c r="Y121" s="85"/>
      <c r="Z121" s="85"/>
      <c r="AA121" s="85"/>
      <c r="AB121" s="85"/>
      <c r="AC121" s="85" t="s">
        <v>3</v>
      </c>
      <c r="AD121" s="85"/>
      <c r="AE121" s="85"/>
      <c r="AF121" s="85"/>
    </row>
    <row r="122" spans="2:32" ht="12" customHeight="1">
      <c r="B122" s="85"/>
      <c r="C122" s="85"/>
      <c r="D122" s="3"/>
      <c r="E122" s="3"/>
      <c r="F122" s="3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</row>
    <row r="123" spans="2:32" ht="12" customHeight="1">
      <c r="B123" s="85">
        <v>1</v>
      </c>
      <c r="C123" s="85"/>
      <c r="D123" s="9" t="s">
        <v>305</v>
      </c>
      <c r="E123" s="9" t="s">
        <v>263</v>
      </c>
      <c r="F123" s="45">
        <v>238</v>
      </c>
      <c r="G123" s="85">
        <v>1</v>
      </c>
      <c r="H123" s="85"/>
      <c r="I123" s="85"/>
      <c r="J123" s="85"/>
      <c r="K123" s="85">
        <v>1</v>
      </c>
      <c r="L123" s="85"/>
      <c r="M123" s="85">
        <v>0.8</v>
      </c>
      <c r="N123" s="85"/>
      <c r="O123" s="85"/>
      <c r="P123" s="85"/>
      <c r="Q123" s="85">
        <v>0.98</v>
      </c>
      <c r="R123" s="85"/>
      <c r="S123" s="85"/>
      <c r="T123" s="95">
        <f>SUM(0.5*(F123/600+F123/108))</f>
        <v>1.300185185185185</v>
      </c>
      <c r="U123" s="95"/>
      <c r="V123" s="95"/>
      <c r="W123" s="95"/>
      <c r="X123" s="95">
        <f>SUM((G123-B123+0.5))/G123</f>
        <v>0.5</v>
      </c>
      <c r="Y123" s="95"/>
      <c r="Z123" s="95"/>
      <c r="AA123" s="95"/>
      <c r="AB123" s="95"/>
      <c r="AC123" s="95">
        <f>SUM(((T123*Q123)+X123)*K123*M123)</f>
        <v>1.4193451851851853</v>
      </c>
      <c r="AD123" s="95"/>
      <c r="AE123" s="95"/>
      <c r="AF123" s="95"/>
    </row>
    <row r="124" spans="2:32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7" spans="5:24" ht="12" customHeight="1">
      <c r="E127" s="90" t="s">
        <v>249</v>
      </c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</row>
    <row r="128" spans="5:24" ht="12" customHeight="1"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31" spans="2:25" ht="12" customHeight="1">
      <c r="B131" s="104" t="s">
        <v>62</v>
      </c>
      <c r="C131" s="104"/>
      <c r="D131" s="104"/>
      <c r="E131" s="104"/>
      <c r="H131" s="6"/>
      <c r="I131" s="6"/>
      <c r="J131" s="6"/>
      <c r="M131" s="104" t="s">
        <v>157</v>
      </c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</row>
    <row r="132" spans="2:25" ht="12" customHeight="1">
      <c r="B132" s="104"/>
      <c r="C132" s="104"/>
      <c r="D132" s="104"/>
      <c r="E132" s="104"/>
      <c r="H132" s="6"/>
      <c r="I132" s="6"/>
      <c r="J132" s="6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</row>
    <row r="133" spans="2:39" ht="12" customHeight="1">
      <c r="B133" s="53"/>
      <c r="C133" s="53"/>
      <c r="D133" s="53"/>
      <c r="E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AM133" s="51"/>
    </row>
    <row r="134" spans="2:39" ht="12" customHeight="1">
      <c r="B134" s="85"/>
      <c r="C134" s="85"/>
      <c r="D134" s="3" t="s">
        <v>0</v>
      </c>
      <c r="E134" s="3" t="s">
        <v>4</v>
      </c>
      <c r="F134" s="89" t="s">
        <v>5</v>
      </c>
      <c r="G134" s="89"/>
      <c r="H134" s="89" t="s">
        <v>63</v>
      </c>
      <c r="I134" s="89"/>
      <c r="J134" s="89"/>
      <c r="M134" s="85"/>
      <c r="N134" s="85"/>
      <c r="O134" s="85" t="s">
        <v>0</v>
      </c>
      <c r="P134" s="85"/>
      <c r="Q134" s="85"/>
      <c r="R134" s="85"/>
      <c r="S134" s="85"/>
      <c r="T134" s="85"/>
      <c r="U134" s="85"/>
      <c r="V134" s="85" t="s">
        <v>4</v>
      </c>
      <c r="W134" s="85"/>
      <c r="X134" s="85"/>
      <c r="Y134" s="85"/>
      <c r="Z134" s="89" t="s">
        <v>5</v>
      </c>
      <c r="AA134" s="89"/>
      <c r="AB134" s="89"/>
      <c r="AC134" s="89"/>
      <c r="AD134" s="89" t="s">
        <v>63</v>
      </c>
      <c r="AE134" s="89"/>
      <c r="AF134" s="89"/>
      <c r="AM134" s="51"/>
    </row>
    <row r="135" spans="2:39" ht="12" customHeight="1">
      <c r="B135" s="85"/>
      <c r="C135" s="85"/>
      <c r="D135" s="3"/>
      <c r="E135" s="3"/>
      <c r="F135" s="89"/>
      <c r="G135" s="89"/>
      <c r="H135" s="89"/>
      <c r="I135" s="89"/>
      <c r="J135" s="89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9"/>
      <c r="AA135" s="89"/>
      <c r="AB135" s="89"/>
      <c r="AC135" s="89"/>
      <c r="AD135" s="89"/>
      <c r="AE135" s="89"/>
      <c r="AF135" s="89"/>
      <c r="AM135" s="51"/>
    </row>
    <row r="136" spans="2:39" ht="12" customHeight="1">
      <c r="B136" s="85">
        <v>1</v>
      </c>
      <c r="C136" s="85"/>
      <c r="D136" s="51" t="s">
        <v>257</v>
      </c>
      <c r="E136" s="9" t="s">
        <v>145</v>
      </c>
      <c r="F136" s="106" t="s">
        <v>139</v>
      </c>
      <c r="G136" s="106"/>
      <c r="H136" s="92">
        <v>1.8027732575757576</v>
      </c>
      <c r="I136" s="92"/>
      <c r="J136" s="92"/>
      <c r="K136" s="48"/>
      <c r="M136" s="85">
        <v>1</v>
      </c>
      <c r="N136" s="85"/>
      <c r="O136" s="102" t="s">
        <v>279</v>
      </c>
      <c r="P136" s="102"/>
      <c r="Q136" s="102"/>
      <c r="R136" s="102"/>
      <c r="S136" s="102"/>
      <c r="T136" s="102"/>
      <c r="U136" s="102"/>
      <c r="V136" s="102" t="s">
        <v>145</v>
      </c>
      <c r="W136" s="102"/>
      <c r="X136" s="102"/>
      <c r="Y136" s="102"/>
      <c r="Z136" s="89" t="s">
        <v>139</v>
      </c>
      <c r="AA136" s="89"/>
      <c r="AB136" s="89"/>
      <c r="AC136" s="89"/>
      <c r="AD136" s="92">
        <v>0.8207514204545454</v>
      </c>
      <c r="AE136" s="92"/>
      <c r="AF136" s="92"/>
      <c r="AG136" s="48"/>
      <c r="AM136" s="51"/>
    </row>
    <row r="137" spans="2:39" ht="12" customHeight="1">
      <c r="B137" s="85">
        <v>2</v>
      </c>
      <c r="C137" s="85"/>
      <c r="D137" s="51" t="s">
        <v>272</v>
      </c>
      <c r="E137" s="9" t="s">
        <v>145</v>
      </c>
      <c r="F137" s="106" t="s">
        <v>139</v>
      </c>
      <c r="G137" s="106"/>
      <c r="H137" s="92">
        <v>1.2628295422979798</v>
      </c>
      <c r="I137" s="92"/>
      <c r="J137" s="92"/>
      <c r="K137" s="48"/>
      <c r="M137" s="85">
        <v>2</v>
      </c>
      <c r="N137" s="85"/>
      <c r="O137" s="102" t="s">
        <v>281</v>
      </c>
      <c r="P137" s="102"/>
      <c r="Q137" s="102"/>
      <c r="R137" s="102"/>
      <c r="S137" s="102"/>
      <c r="T137" s="102"/>
      <c r="U137" s="102"/>
      <c r="V137" s="102" t="s">
        <v>145</v>
      </c>
      <c r="W137" s="102"/>
      <c r="X137" s="102"/>
      <c r="Y137" s="102"/>
      <c r="Z137" s="89" t="s">
        <v>139</v>
      </c>
      <c r="AA137" s="89"/>
      <c r="AB137" s="89"/>
      <c r="AC137" s="89"/>
      <c r="AD137" s="92">
        <v>0.7617296717171717</v>
      </c>
      <c r="AE137" s="92"/>
      <c r="AF137" s="92"/>
      <c r="AG137" s="48"/>
      <c r="AM137" s="46"/>
    </row>
    <row r="138" spans="2:33" ht="12" customHeight="1">
      <c r="B138" s="85">
        <v>3</v>
      </c>
      <c r="C138" s="85"/>
      <c r="D138" s="46" t="s">
        <v>296</v>
      </c>
      <c r="E138" s="9" t="s">
        <v>145</v>
      </c>
      <c r="F138" s="106" t="s">
        <v>142</v>
      </c>
      <c r="G138" s="106"/>
      <c r="H138" s="92">
        <v>0.6811193390804599</v>
      </c>
      <c r="I138" s="92"/>
      <c r="J138" s="92"/>
      <c r="K138" s="4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9"/>
      <c r="AA138" s="59"/>
      <c r="AB138" s="59"/>
      <c r="AC138" s="59"/>
      <c r="AD138" s="100">
        <f>SUM(AD136:AF137)</f>
        <v>1.582481092171717</v>
      </c>
      <c r="AE138" s="100"/>
      <c r="AF138" s="100"/>
      <c r="AG138" s="48"/>
    </row>
    <row r="139" spans="2:33" ht="12" customHeight="1">
      <c r="B139" s="85"/>
      <c r="C139" s="85"/>
      <c r="D139" s="51"/>
      <c r="E139" s="9"/>
      <c r="F139" s="89"/>
      <c r="G139" s="89"/>
      <c r="H139" s="101">
        <f>SUM(H136:J138)</f>
        <v>3.746722138954197</v>
      </c>
      <c r="I139" s="103"/>
      <c r="J139" s="103"/>
      <c r="K139" s="4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9"/>
      <c r="AA139" s="59"/>
      <c r="AB139" s="59"/>
      <c r="AC139" s="59"/>
      <c r="AD139" s="100"/>
      <c r="AE139" s="100"/>
      <c r="AF139" s="100"/>
      <c r="AG139" s="48"/>
    </row>
    <row r="140" spans="2:33" ht="12" customHeight="1">
      <c r="B140" s="85"/>
      <c r="C140" s="85"/>
      <c r="D140" s="51"/>
      <c r="E140" s="9"/>
      <c r="F140" s="92"/>
      <c r="G140" s="89"/>
      <c r="H140" s="103"/>
      <c r="I140" s="103"/>
      <c r="J140" s="103"/>
      <c r="K140" s="4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9"/>
      <c r="AA140" s="59"/>
      <c r="AB140" s="59"/>
      <c r="AC140" s="59"/>
      <c r="AD140" s="20"/>
      <c r="AE140" s="20"/>
      <c r="AF140" s="20"/>
      <c r="AG140" s="48"/>
    </row>
    <row r="141" spans="1:11" ht="12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25" ht="12" customHeight="1">
      <c r="B142" s="104" t="s">
        <v>101</v>
      </c>
      <c r="C142" s="104"/>
      <c r="D142" s="104"/>
      <c r="E142" s="104"/>
      <c r="M142" s="104" t="s">
        <v>156</v>
      </c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2:25" ht="12" customHeight="1">
      <c r="B143" s="104"/>
      <c r="C143" s="104"/>
      <c r="D143" s="104"/>
      <c r="E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2:25" ht="12" customHeight="1">
      <c r="B144" s="53"/>
      <c r="C144" s="53"/>
      <c r="D144" s="53"/>
      <c r="E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32" ht="12" customHeight="1">
      <c r="B145" s="85"/>
      <c r="C145" s="85"/>
      <c r="D145" s="3" t="s">
        <v>0</v>
      </c>
      <c r="E145" s="3" t="s">
        <v>4</v>
      </c>
      <c r="F145" s="89" t="s">
        <v>5</v>
      </c>
      <c r="G145" s="89"/>
      <c r="H145" s="89" t="s">
        <v>63</v>
      </c>
      <c r="I145" s="89"/>
      <c r="J145" s="89"/>
      <c r="M145" s="85"/>
      <c r="N145" s="85"/>
      <c r="O145" s="85" t="s">
        <v>0</v>
      </c>
      <c r="P145" s="85"/>
      <c r="Q145" s="85"/>
      <c r="R145" s="85"/>
      <c r="S145" s="85"/>
      <c r="T145" s="85"/>
      <c r="U145" s="85"/>
      <c r="V145" s="85" t="s">
        <v>4</v>
      </c>
      <c r="W145" s="85"/>
      <c r="X145" s="85"/>
      <c r="Y145" s="85"/>
      <c r="Z145" s="89" t="s">
        <v>5</v>
      </c>
      <c r="AA145" s="89"/>
      <c r="AB145" s="89"/>
      <c r="AC145" s="89"/>
      <c r="AD145" s="89" t="s">
        <v>63</v>
      </c>
      <c r="AE145" s="89"/>
      <c r="AF145" s="89"/>
    </row>
    <row r="146" spans="2:32" ht="12" customHeight="1">
      <c r="B146" s="85"/>
      <c r="C146" s="85"/>
      <c r="D146" s="3"/>
      <c r="E146" s="3"/>
      <c r="F146" s="89"/>
      <c r="G146" s="89"/>
      <c r="H146" s="89"/>
      <c r="I146" s="89"/>
      <c r="J146" s="89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9"/>
      <c r="AA146" s="89"/>
      <c r="AB146" s="89"/>
      <c r="AC146" s="89"/>
      <c r="AD146" s="89"/>
      <c r="AE146" s="89"/>
      <c r="AF146" s="89"/>
    </row>
    <row r="147" spans="2:33" ht="12" customHeight="1">
      <c r="B147" s="85">
        <v>1</v>
      </c>
      <c r="C147" s="85"/>
      <c r="D147" s="51" t="s">
        <v>102</v>
      </c>
      <c r="E147" s="9" t="s">
        <v>145</v>
      </c>
      <c r="F147" s="89" t="s">
        <v>139</v>
      </c>
      <c r="G147" s="89"/>
      <c r="H147" s="92">
        <v>1.1847998768939394</v>
      </c>
      <c r="I147" s="92"/>
      <c r="J147" s="92"/>
      <c r="K147" s="48"/>
      <c r="M147" s="85">
        <v>1</v>
      </c>
      <c r="N147" s="85"/>
      <c r="O147" s="102" t="s">
        <v>284</v>
      </c>
      <c r="P147" s="102"/>
      <c r="Q147" s="102"/>
      <c r="R147" s="102"/>
      <c r="S147" s="102"/>
      <c r="T147" s="102"/>
      <c r="U147" s="102"/>
      <c r="V147" s="85" t="s">
        <v>152</v>
      </c>
      <c r="W147" s="85"/>
      <c r="X147" s="85"/>
      <c r="Y147" s="85"/>
      <c r="Z147" s="89" t="s">
        <v>139</v>
      </c>
      <c r="AA147" s="89"/>
      <c r="AB147" s="89"/>
      <c r="AC147" s="89"/>
      <c r="AD147" s="92">
        <v>1.472538</v>
      </c>
      <c r="AE147" s="92"/>
      <c r="AF147" s="92"/>
      <c r="AG147" s="48"/>
    </row>
    <row r="148" spans="2:33" ht="12" customHeight="1">
      <c r="B148" s="85"/>
      <c r="C148" s="85"/>
      <c r="D148" s="46"/>
      <c r="E148" s="46"/>
      <c r="F148" s="89"/>
      <c r="G148" s="89"/>
      <c r="H148" s="100">
        <f>SUM(H147)</f>
        <v>1.1847998768939394</v>
      </c>
      <c r="I148" s="100"/>
      <c r="J148" s="100"/>
      <c r="K148" s="48"/>
      <c r="M148" s="85">
        <v>2</v>
      </c>
      <c r="N148" s="85"/>
      <c r="O148" s="102" t="s">
        <v>290</v>
      </c>
      <c r="P148" s="102"/>
      <c r="Q148" s="102"/>
      <c r="R148" s="102"/>
      <c r="S148" s="102"/>
      <c r="T148" s="102"/>
      <c r="U148" s="102"/>
      <c r="V148" s="85" t="s">
        <v>152</v>
      </c>
      <c r="W148" s="85"/>
      <c r="X148" s="85"/>
      <c r="Y148" s="85"/>
      <c r="Z148" s="89" t="s">
        <v>139</v>
      </c>
      <c r="AA148" s="89"/>
      <c r="AB148" s="89"/>
      <c r="AC148" s="89"/>
      <c r="AD148" s="92">
        <v>1.0027155</v>
      </c>
      <c r="AE148" s="92"/>
      <c r="AF148" s="92"/>
      <c r="AG148" s="48"/>
    </row>
    <row r="149" spans="2:33" ht="12" customHeight="1">
      <c r="B149" s="85"/>
      <c r="C149" s="85"/>
      <c r="D149" s="46"/>
      <c r="E149" s="46"/>
      <c r="F149" s="89"/>
      <c r="G149" s="89"/>
      <c r="H149" s="100"/>
      <c r="I149" s="100"/>
      <c r="J149" s="100"/>
      <c r="K149" s="48"/>
      <c r="M149" s="85">
        <v>3</v>
      </c>
      <c r="N149" s="85"/>
      <c r="O149" s="102" t="s">
        <v>291</v>
      </c>
      <c r="P149" s="102"/>
      <c r="Q149" s="102"/>
      <c r="R149" s="102"/>
      <c r="S149" s="102"/>
      <c r="T149" s="102"/>
      <c r="U149" s="102"/>
      <c r="V149" s="85" t="s">
        <v>152</v>
      </c>
      <c r="W149" s="85"/>
      <c r="X149" s="85"/>
      <c r="Y149" s="85"/>
      <c r="Z149" s="89" t="s">
        <v>139</v>
      </c>
      <c r="AA149" s="89"/>
      <c r="AB149" s="89"/>
      <c r="AC149" s="89"/>
      <c r="AD149" s="92">
        <v>0.86798175</v>
      </c>
      <c r="AE149" s="92"/>
      <c r="AF149" s="92"/>
      <c r="AG149" s="48"/>
    </row>
    <row r="150" spans="2:32" ht="12" customHeight="1">
      <c r="B150" s="17"/>
      <c r="C150" s="17"/>
      <c r="D150" s="46"/>
      <c r="E150" s="46"/>
      <c r="F150" s="6"/>
      <c r="G150" s="6"/>
      <c r="H150" s="20"/>
      <c r="I150" s="20"/>
      <c r="J150" s="20"/>
      <c r="K150" s="48"/>
      <c r="M150" s="85">
        <v>4</v>
      </c>
      <c r="N150" s="85"/>
      <c r="O150" s="102" t="s">
        <v>292</v>
      </c>
      <c r="P150" s="102"/>
      <c r="Q150" s="102"/>
      <c r="R150" s="102"/>
      <c r="S150" s="102"/>
      <c r="T150" s="102"/>
      <c r="U150" s="102"/>
      <c r="V150" s="85" t="s">
        <v>152</v>
      </c>
      <c r="W150" s="85"/>
      <c r="X150" s="85"/>
      <c r="Y150" s="85"/>
      <c r="Z150" s="89" t="s">
        <v>139</v>
      </c>
      <c r="AA150" s="89"/>
      <c r="AB150" s="89"/>
      <c r="AC150" s="89"/>
      <c r="AD150" s="92">
        <v>0.721962</v>
      </c>
      <c r="AE150" s="92"/>
      <c r="AF150" s="92"/>
    </row>
    <row r="151" spans="2:32" ht="12" customHeight="1">
      <c r="B151" s="17"/>
      <c r="C151" s="17"/>
      <c r="D151" s="46"/>
      <c r="E151" s="46"/>
      <c r="F151" s="6"/>
      <c r="G151" s="6"/>
      <c r="H151" s="20"/>
      <c r="I151" s="20"/>
      <c r="J151" s="20"/>
      <c r="K151" s="48"/>
      <c r="M151" s="3"/>
      <c r="N151" s="3"/>
      <c r="O151" s="51"/>
      <c r="P151" s="51"/>
      <c r="Q151" s="51"/>
      <c r="R151" s="51"/>
      <c r="S151" s="51"/>
      <c r="T151" s="51"/>
      <c r="U151" s="51"/>
      <c r="V151" s="3"/>
      <c r="W151" s="3"/>
      <c r="X151" s="3"/>
      <c r="Y151" s="3"/>
      <c r="AD151" s="100">
        <f>SUM(AD147:AF150)</f>
        <v>4.065197250000001</v>
      </c>
      <c r="AE151" s="100"/>
      <c r="AF151" s="100"/>
    </row>
    <row r="152" spans="2:32" ht="12" customHeight="1">
      <c r="B152" s="17"/>
      <c r="C152" s="17"/>
      <c r="D152" s="46"/>
      <c r="E152" s="46"/>
      <c r="F152" s="6"/>
      <c r="G152" s="6"/>
      <c r="H152" s="20"/>
      <c r="I152" s="20"/>
      <c r="J152" s="20"/>
      <c r="K152" s="48"/>
      <c r="M152" s="3"/>
      <c r="N152" s="3"/>
      <c r="O152" s="51"/>
      <c r="P152" s="51"/>
      <c r="Q152" s="51"/>
      <c r="R152" s="51"/>
      <c r="S152" s="51"/>
      <c r="T152" s="51"/>
      <c r="U152" s="51"/>
      <c r="V152" s="3"/>
      <c r="W152" s="3"/>
      <c r="X152" s="3"/>
      <c r="Y152" s="3"/>
      <c r="AD152" s="100"/>
      <c r="AE152" s="100"/>
      <c r="AF152" s="100"/>
    </row>
    <row r="153" spans="13:32" ht="12" customHeight="1"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6"/>
      <c r="AA153" s="6"/>
      <c r="AB153" s="6"/>
      <c r="AC153" s="6"/>
      <c r="AD153" s="54"/>
      <c r="AE153" s="54"/>
      <c r="AF153" s="54"/>
    </row>
    <row r="154" spans="2:25" ht="12" customHeight="1">
      <c r="B154" s="104" t="s">
        <v>81</v>
      </c>
      <c r="C154" s="104"/>
      <c r="D154" s="104"/>
      <c r="E154" s="104"/>
      <c r="H154" s="6"/>
      <c r="I154" s="6"/>
      <c r="J154" s="6"/>
      <c r="M154" s="104" t="s">
        <v>158</v>
      </c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</row>
    <row r="155" spans="2:25" ht="12" customHeight="1">
      <c r="B155" s="104"/>
      <c r="C155" s="104"/>
      <c r="D155" s="104"/>
      <c r="E155" s="104"/>
      <c r="H155" s="6"/>
      <c r="I155" s="6"/>
      <c r="J155" s="6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</row>
    <row r="156" spans="2:25" ht="12" customHeight="1">
      <c r="B156" s="53"/>
      <c r="C156" s="53"/>
      <c r="D156" s="53"/>
      <c r="E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32" ht="12" customHeight="1">
      <c r="B157" s="85"/>
      <c r="C157" s="85"/>
      <c r="D157" s="3" t="s">
        <v>0</v>
      </c>
      <c r="E157" s="3" t="s">
        <v>4</v>
      </c>
      <c r="F157" s="89" t="s">
        <v>5</v>
      </c>
      <c r="G157" s="89"/>
      <c r="H157" s="89" t="s">
        <v>63</v>
      </c>
      <c r="I157" s="89"/>
      <c r="J157" s="89"/>
      <c r="M157" s="85"/>
      <c r="N157" s="85"/>
      <c r="O157" s="85" t="s">
        <v>0</v>
      </c>
      <c r="P157" s="85"/>
      <c r="Q157" s="85"/>
      <c r="R157" s="85"/>
      <c r="S157" s="85"/>
      <c r="T157" s="85"/>
      <c r="U157" s="85"/>
      <c r="V157" s="85" t="s">
        <v>4</v>
      </c>
      <c r="W157" s="85"/>
      <c r="X157" s="85"/>
      <c r="Y157" s="85"/>
      <c r="Z157" s="89" t="s">
        <v>5</v>
      </c>
      <c r="AA157" s="89"/>
      <c r="AB157" s="89"/>
      <c r="AC157" s="89"/>
      <c r="AD157" s="89" t="s">
        <v>63</v>
      </c>
      <c r="AE157" s="89"/>
      <c r="AF157" s="89"/>
    </row>
    <row r="158" spans="2:32" ht="12" customHeight="1">
      <c r="B158" s="85"/>
      <c r="C158" s="85"/>
      <c r="D158" s="3"/>
      <c r="E158" s="3"/>
      <c r="F158" s="89"/>
      <c r="G158" s="89"/>
      <c r="H158" s="89"/>
      <c r="I158" s="89"/>
      <c r="J158" s="89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9"/>
      <c r="AA158" s="89"/>
      <c r="AB158" s="89"/>
      <c r="AC158" s="89"/>
      <c r="AD158" s="89"/>
      <c r="AE158" s="89"/>
      <c r="AF158" s="89"/>
    </row>
    <row r="159" spans="2:33" ht="12" customHeight="1">
      <c r="B159" s="85">
        <v>1</v>
      </c>
      <c r="C159" s="85"/>
      <c r="D159" s="51" t="s">
        <v>262</v>
      </c>
      <c r="E159" s="46" t="s">
        <v>145</v>
      </c>
      <c r="F159" s="106" t="s">
        <v>139</v>
      </c>
      <c r="G159" s="106"/>
      <c r="H159" s="92">
        <v>1.6383799558080807</v>
      </c>
      <c r="I159" s="92"/>
      <c r="J159" s="92"/>
      <c r="K159" s="48"/>
      <c r="M159" s="85">
        <v>1</v>
      </c>
      <c r="N159" s="85"/>
      <c r="O159" s="102" t="s">
        <v>285</v>
      </c>
      <c r="P159" s="102"/>
      <c r="Q159" s="102"/>
      <c r="R159" s="102"/>
      <c r="S159" s="102"/>
      <c r="T159" s="102"/>
      <c r="U159" s="102"/>
      <c r="V159" s="102" t="s">
        <v>152</v>
      </c>
      <c r="W159" s="102" t="s">
        <v>152</v>
      </c>
      <c r="X159" s="102" t="s">
        <v>152</v>
      </c>
      <c r="Y159" s="102" t="s">
        <v>152</v>
      </c>
      <c r="Z159" s="89" t="s">
        <v>139</v>
      </c>
      <c r="AA159" s="89"/>
      <c r="AB159" s="89"/>
      <c r="AC159" s="89"/>
      <c r="AD159" s="92">
        <v>1.39987725</v>
      </c>
      <c r="AE159" s="92"/>
      <c r="AF159" s="92"/>
      <c r="AG159" s="48"/>
    </row>
    <row r="160" spans="2:32" ht="12" customHeight="1">
      <c r="B160" s="85">
        <v>2</v>
      </c>
      <c r="C160" s="85"/>
      <c r="D160" s="51" t="s">
        <v>266</v>
      </c>
      <c r="E160" s="46" t="s">
        <v>145</v>
      </c>
      <c r="F160" s="106" t="s">
        <v>139</v>
      </c>
      <c r="G160" s="106"/>
      <c r="H160" s="92">
        <v>1.5409283680555554</v>
      </c>
      <c r="I160" s="92">
        <v>1.5409283680555554</v>
      </c>
      <c r="J160" s="92">
        <v>1.5409283680555554</v>
      </c>
      <c r="K160" s="48"/>
      <c r="M160" s="85">
        <v>2</v>
      </c>
      <c r="N160" s="85"/>
      <c r="O160" s="102" t="s">
        <v>287</v>
      </c>
      <c r="P160" s="102" t="s">
        <v>287</v>
      </c>
      <c r="Q160" s="102" t="s">
        <v>287</v>
      </c>
      <c r="R160" s="102" t="s">
        <v>287</v>
      </c>
      <c r="S160" s="102" t="s">
        <v>287</v>
      </c>
      <c r="T160" s="102" t="s">
        <v>287</v>
      </c>
      <c r="U160" s="102" t="s">
        <v>287</v>
      </c>
      <c r="V160" s="102" t="s">
        <v>152</v>
      </c>
      <c r="W160" s="102" t="s">
        <v>152</v>
      </c>
      <c r="X160" s="102" t="s">
        <v>152</v>
      </c>
      <c r="Y160" s="102" t="s">
        <v>152</v>
      </c>
      <c r="Z160" s="89" t="s">
        <v>139</v>
      </c>
      <c r="AA160" s="89"/>
      <c r="AB160" s="89"/>
      <c r="AC160" s="89"/>
      <c r="AD160" s="92">
        <v>1.32016275</v>
      </c>
      <c r="AE160" s="92"/>
      <c r="AF160" s="92"/>
    </row>
    <row r="161" spans="2:32" ht="12" customHeight="1">
      <c r="B161" s="85">
        <v>3</v>
      </c>
      <c r="C161" s="85"/>
      <c r="D161" s="51" t="s">
        <v>268</v>
      </c>
      <c r="E161" s="46" t="s">
        <v>145</v>
      </c>
      <c r="F161" s="106" t="s">
        <v>139</v>
      </c>
      <c r="G161" s="106"/>
      <c r="H161" s="92">
        <v>1.446644766414141</v>
      </c>
      <c r="I161" s="92">
        <v>1.446644766414141</v>
      </c>
      <c r="J161" s="92">
        <v>1.446644766414141</v>
      </c>
      <c r="K161" s="48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6"/>
      <c r="AA161" s="6"/>
      <c r="AB161" s="6"/>
      <c r="AC161" s="6"/>
      <c r="AD161" s="101">
        <f>SUM(AD159:AF160)</f>
        <v>2.72004</v>
      </c>
      <c r="AE161" s="103"/>
      <c r="AF161" s="103"/>
    </row>
    <row r="162" spans="2:32" ht="12" customHeight="1">
      <c r="B162" s="85">
        <v>4</v>
      </c>
      <c r="C162" s="85"/>
      <c r="D162" s="51" t="s">
        <v>274</v>
      </c>
      <c r="E162" s="46" t="s">
        <v>145</v>
      </c>
      <c r="F162" s="106" t="s">
        <v>139</v>
      </c>
      <c r="G162" s="106"/>
      <c r="H162" s="92">
        <v>1.0857642960858584</v>
      </c>
      <c r="I162" s="92">
        <v>1.0857642960858584</v>
      </c>
      <c r="J162" s="92">
        <v>1.0857642960858584</v>
      </c>
      <c r="K162" s="48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6"/>
      <c r="AA162" s="6"/>
      <c r="AB162" s="6"/>
      <c r="AC162" s="6"/>
      <c r="AD162" s="103"/>
      <c r="AE162" s="103"/>
      <c r="AF162" s="103"/>
    </row>
    <row r="163" spans="2:32" ht="12" customHeight="1">
      <c r="B163" s="85">
        <v>5</v>
      </c>
      <c r="C163" s="85"/>
      <c r="D163" s="51" t="s">
        <v>275</v>
      </c>
      <c r="E163" s="46" t="s">
        <v>145</v>
      </c>
      <c r="F163" s="106" t="s">
        <v>139</v>
      </c>
      <c r="G163" s="106"/>
      <c r="H163" s="92">
        <v>1.0409984848484848</v>
      </c>
      <c r="I163" s="92">
        <v>1.0409984848484848</v>
      </c>
      <c r="J163" s="92">
        <v>1.0409984848484848</v>
      </c>
      <c r="K163" s="48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6"/>
      <c r="AA163" s="6"/>
      <c r="AB163" s="6"/>
      <c r="AC163" s="6"/>
      <c r="AD163" s="6"/>
      <c r="AE163" s="6"/>
      <c r="AF163" s="6"/>
    </row>
    <row r="164" spans="2:25" ht="12" customHeight="1">
      <c r="B164" s="85">
        <v>6</v>
      </c>
      <c r="C164" s="85"/>
      <c r="D164" s="51" t="s">
        <v>277</v>
      </c>
      <c r="E164" s="46" t="s">
        <v>145</v>
      </c>
      <c r="F164" s="106" t="s">
        <v>139</v>
      </c>
      <c r="G164" s="106"/>
      <c r="H164" s="92">
        <v>0.9324589457070708</v>
      </c>
      <c r="I164" s="92">
        <v>0.9324589457070708</v>
      </c>
      <c r="J164" s="92">
        <v>0.9324589457070708</v>
      </c>
      <c r="K164" s="48"/>
      <c r="M164" s="104" t="s">
        <v>155</v>
      </c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</row>
    <row r="165" spans="2:39" ht="12" customHeight="1">
      <c r="B165" s="85">
        <v>7</v>
      </c>
      <c r="C165" s="85"/>
      <c r="D165" s="46" t="s">
        <v>295</v>
      </c>
      <c r="E165" s="46" t="s">
        <v>145</v>
      </c>
      <c r="F165" s="106" t="s">
        <v>142</v>
      </c>
      <c r="G165" s="106"/>
      <c r="H165" s="92">
        <v>1.4300110344827586</v>
      </c>
      <c r="I165" s="92">
        <v>1.4300110344827586</v>
      </c>
      <c r="J165" s="92">
        <v>1.4300110344827586</v>
      </c>
      <c r="K165" s="48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AI165" s="20"/>
      <c r="AJ165" s="6"/>
      <c r="AK165" s="6"/>
      <c r="AL165" s="6"/>
      <c r="AM165" s="6"/>
    </row>
    <row r="166" spans="2:39" ht="12" customHeight="1">
      <c r="B166" s="85">
        <v>8</v>
      </c>
      <c r="C166" s="85"/>
      <c r="D166" s="46" t="s">
        <v>298</v>
      </c>
      <c r="E166" s="46" t="s">
        <v>145</v>
      </c>
      <c r="F166" s="106" t="s">
        <v>151</v>
      </c>
      <c r="G166" s="106"/>
      <c r="H166" s="92">
        <v>1.3805457219251336</v>
      </c>
      <c r="I166" s="92">
        <v>1.3805457219251336</v>
      </c>
      <c r="J166" s="92">
        <v>1.3805457219251336</v>
      </c>
      <c r="K166" s="48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AI166" s="6"/>
      <c r="AJ166" s="6"/>
      <c r="AK166" s="6"/>
      <c r="AL166" s="6"/>
      <c r="AM166" s="6"/>
    </row>
    <row r="167" spans="2:39" ht="12" customHeight="1">
      <c r="B167" s="85">
        <v>9</v>
      </c>
      <c r="C167" s="85"/>
      <c r="D167" s="17" t="s">
        <v>300</v>
      </c>
      <c r="E167" s="46" t="s">
        <v>145</v>
      </c>
      <c r="F167" s="106" t="s">
        <v>146</v>
      </c>
      <c r="G167" s="106"/>
      <c r="H167" s="92">
        <v>1.5738416666666666</v>
      </c>
      <c r="I167" s="92">
        <v>1.5738416666666666</v>
      </c>
      <c r="J167" s="92">
        <v>1.5738416666666666</v>
      </c>
      <c r="K167" s="48"/>
      <c r="M167" s="85"/>
      <c r="N167" s="85"/>
      <c r="O167" s="85" t="s">
        <v>0</v>
      </c>
      <c r="P167" s="85"/>
      <c r="Q167" s="85"/>
      <c r="R167" s="85"/>
      <c r="S167" s="85"/>
      <c r="T167" s="85"/>
      <c r="U167" s="85"/>
      <c r="V167" s="85" t="s">
        <v>4</v>
      </c>
      <c r="W167" s="85"/>
      <c r="X167" s="85"/>
      <c r="Y167" s="85"/>
      <c r="Z167" s="89" t="s">
        <v>5</v>
      </c>
      <c r="AA167" s="89"/>
      <c r="AB167" s="89"/>
      <c r="AC167" s="89"/>
      <c r="AD167" s="89" t="s">
        <v>63</v>
      </c>
      <c r="AE167" s="89"/>
      <c r="AF167" s="89"/>
      <c r="AI167" s="6"/>
      <c r="AJ167" s="6"/>
      <c r="AK167" s="6"/>
      <c r="AL167" s="6"/>
      <c r="AM167" s="6"/>
    </row>
    <row r="168" spans="2:39" ht="12" customHeight="1">
      <c r="B168" s="85">
        <v>10</v>
      </c>
      <c r="C168" s="85"/>
      <c r="D168" s="17" t="s">
        <v>301</v>
      </c>
      <c r="E168" s="46" t="s">
        <v>145</v>
      </c>
      <c r="F168" s="106" t="s">
        <v>146</v>
      </c>
      <c r="G168" s="106"/>
      <c r="H168" s="92">
        <v>0.5748</v>
      </c>
      <c r="I168" s="92">
        <v>0.5748</v>
      </c>
      <c r="J168" s="92">
        <v>0.5748</v>
      </c>
      <c r="K168" s="48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9"/>
      <c r="AA168" s="89"/>
      <c r="AB168" s="89"/>
      <c r="AC168" s="89"/>
      <c r="AD168" s="89"/>
      <c r="AE168" s="89"/>
      <c r="AF168" s="89"/>
      <c r="AI168" s="20"/>
      <c r="AJ168" s="6"/>
      <c r="AK168" s="6"/>
      <c r="AL168" s="6"/>
      <c r="AM168" s="6"/>
    </row>
    <row r="169" spans="2:39" ht="12" customHeight="1">
      <c r="B169" s="85">
        <v>11</v>
      </c>
      <c r="C169" s="85"/>
      <c r="D169" s="9" t="s">
        <v>304</v>
      </c>
      <c r="E169" s="46" t="s">
        <v>145</v>
      </c>
      <c r="F169" s="106" t="s">
        <v>309</v>
      </c>
      <c r="G169" s="106"/>
      <c r="H169" s="92">
        <v>0.4385499617737003</v>
      </c>
      <c r="I169" s="92">
        <v>0.4385499617737003</v>
      </c>
      <c r="J169" s="92">
        <v>0.4385499617737003</v>
      </c>
      <c r="K169" s="48"/>
      <c r="M169" s="85">
        <v>1</v>
      </c>
      <c r="N169" s="85"/>
      <c r="O169" s="102" t="s">
        <v>261</v>
      </c>
      <c r="P169" s="102"/>
      <c r="Q169" s="102"/>
      <c r="R169" s="102"/>
      <c r="S169" s="102"/>
      <c r="T169" s="102"/>
      <c r="U169" s="102"/>
      <c r="V169" s="94" t="s">
        <v>145</v>
      </c>
      <c r="W169" s="94"/>
      <c r="X169" s="94"/>
      <c r="Y169" s="94"/>
      <c r="Z169" s="89" t="s">
        <v>139</v>
      </c>
      <c r="AA169" s="89"/>
      <c r="AB169" s="89"/>
      <c r="AC169" s="89"/>
      <c r="AD169" s="92">
        <v>1.687897746212121</v>
      </c>
      <c r="AE169" s="92"/>
      <c r="AF169" s="92"/>
      <c r="AI169" s="6"/>
      <c r="AJ169" s="6"/>
      <c r="AK169" s="6"/>
      <c r="AL169" s="6"/>
      <c r="AM169" s="6"/>
    </row>
    <row r="170" spans="2:32" ht="12" customHeight="1">
      <c r="B170" s="85">
        <v>12</v>
      </c>
      <c r="C170" s="85"/>
      <c r="D170" s="9" t="s">
        <v>302</v>
      </c>
      <c r="E170" s="46" t="s">
        <v>145</v>
      </c>
      <c r="F170" s="106" t="s">
        <v>310</v>
      </c>
      <c r="G170" s="106"/>
      <c r="H170" s="92" t="s">
        <v>313</v>
      </c>
      <c r="I170" s="92">
        <v>1.1934059649122808</v>
      </c>
      <c r="J170" s="92">
        <v>1.1934059649122808</v>
      </c>
      <c r="K170" s="48"/>
      <c r="M170" s="85">
        <v>2</v>
      </c>
      <c r="N170" s="85"/>
      <c r="O170" s="102" t="s">
        <v>276</v>
      </c>
      <c r="P170" s="102" t="s">
        <v>276</v>
      </c>
      <c r="Q170" s="102" t="s">
        <v>276</v>
      </c>
      <c r="R170" s="102" t="s">
        <v>276</v>
      </c>
      <c r="S170" s="102" t="s">
        <v>276</v>
      </c>
      <c r="T170" s="102" t="s">
        <v>276</v>
      </c>
      <c r="U170" s="102" t="s">
        <v>276</v>
      </c>
      <c r="V170" s="94" t="s">
        <v>145</v>
      </c>
      <c r="W170" s="94"/>
      <c r="X170" s="94"/>
      <c r="Y170" s="94"/>
      <c r="Z170" s="89" t="s">
        <v>139</v>
      </c>
      <c r="AA170" s="89"/>
      <c r="AB170" s="89"/>
      <c r="AC170" s="89"/>
      <c r="AD170" s="92">
        <v>0.9978166666666666</v>
      </c>
      <c r="AE170" s="92"/>
      <c r="AF170" s="92"/>
    </row>
    <row r="171" spans="2:32" ht="12" customHeight="1">
      <c r="B171" s="85">
        <v>13</v>
      </c>
      <c r="C171" s="85"/>
      <c r="D171" s="9" t="s">
        <v>303</v>
      </c>
      <c r="E171" s="46" t="s">
        <v>145</v>
      </c>
      <c r="F171" s="106" t="s">
        <v>310</v>
      </c>
      <c r="G171" s="106"/>
      <c r="H171" s="92">
        <v>0.7253064912280701</v>
      </c>
      <c r="I171" s="92">
        <v>0.7253064912280701</v>
      </c>
      <c r="J171" s="92">
        <v>0.7253064912280701</v>
      </c>
      <c r="K171" s="48"/>
      <c r="M171" s="85">
        <v>3</v>
      </c>
      <c r="N171" s="85"/>
      <c r="O171" s="102" t="s">
        <v>278</v>
      </c>
      <c r="P171" s="102" t="s">
        <v>278</v>
      </c>
      <c r="Q171" s="102" t="s">
        <v>278</v>
      </c>
      <c r="R171" s="102" t="s">
        <v>278</v>
      </c>
      <c r="S171" s="102" t="s">
        <v>278</v>
      </c>
      <c r="T171" s="102" t="s">
        <v>278</v>
      </c>
      <c r="U171" s="102" t="s">
        <v>278</v>
      </c>
      <c r="V171" s="94" t="s">
        <v>145</v>
      </c>
      <c r="W171" s="94"/>
      <c r="X171" s="94"/>
      <c r="Y171" s="94"/>
      <c r="Z171" s="89" t="s">
        <v>139</v>
      </c>
      <c r="AA171" s="89"/>
      <c r="AB171" s="89"/>
      <c r="AC171" s="89"/>
      <c r="AD171" s="92">
        <v>0.8734371969696969</v>
      </c>
      <c r="AE171" s="92"/>
      <c r="AF171" s="92"/>
    </row>
    <row r="172" spans="2:32" ht="12" customHeight="1">
      <c r="B172" s="85">
        <v>14</v>
      </c>
      <c r="C172" s="85"/>
      <c r="D172" s="9" t="s">
        <v>306</v>
      </c>
      <c r="E172" s="46" t="s">
        <v>145</v>
      </c>
      <c r="F172" s="106" t="s">
        <v>311</v>
      </c>
      <c r="G172" s="106"/>
      <c r="H172" s="92">
        <v>1.206575652173913</v>
      </c>
      <c r="I172" s="92">
        <v>1.206575652173913</v>
      </c>
      <c r="J172" s="92">
        <v>1.206575652173913</v>
      </c>
      <c r="M172" s="85">
        <v>4</v>
      </c>
      <c r="N172" s="85"/>
      <c r="O172" s="102" t="s">
        <v>282</v>
      </c>
      <c r="P172" s="102" t="s">
        <v>282</v>
      </c>
      <c r="Q172" s="102" t="s">
        <v>282</v>
      </c>
      <c r="R172" s="102" t="s">
        <v>282</v>
      </c>
      <c r="S172" s="102" t="s">
        <v>282</v>
      </c>
      <c r="T172" s="102" t="s">
        <v>282</v>
      </c>
      <c r="U172" s="102" t="s">
        <v>282</v>
      </c>
      <c r="V172" s="94" t="s">
        <v>145</v>
      </c>
      <c r="W172" s="94"/>
      <c r="X172" s="94"/>
      <c r="Y172" s="94"/>
      <c r="Z172" s="89" t="s">
        <v>139</v>
      </c>
      <c r="AA172" s="89"/>
      <c r="AB172" s="89"/>
      <c r="AC172" s="89"/>
      <c r="AD172" s="92">
        <v>0.44293306186868686</v>
      </c>
      <c r="AE172" s="92"/>
      <c r="AF172" s="92"/>
    </row>
    <row r="173" spans="2:32" ht="12" customHeight="1">
      <c r="B173" s="85">
        <v>15</v>
      </c>
      <c r="C173" s="85"/>
      <c r="D173" s="9" t="s">
        <v>308</v>
      </c>
      <c r="E173" s="46" t="s">
        <v>145</v>
      </c>
      <c r="F173" s="106" t="s">
        <v>311</v>
      </c>
      <c r="G173" s="106"/>
      <c r="H173" s="92">
        <v>0.47283942028985515</v>
      </c>
      <c r="I173" s="92">
        <v>0.47283942028985515</v>
      </c>
      <c r="J173" s="92">
        <v>0.47283942028985515</v>
      </c>
      <c r="M173" s="85">
        <v>5</v>
      </c>
      <c r="N173" s="85"/>
      <c r="O173" s="102" t="s">
        <v>293</v>
      </c>
      <c r="P173" s="102" t="s">
        <v>293</v>
      </c>
      <c r="Q173" s="102" t="s">
        <v>293</v>
      </c>
      <c r="R173" s="102" t="s">
        <v>293</v>
      </c>
      <c r="S173" s="102" t="s">
        <v>293</v>
      </c>
      <c r="T173" s="102" t="s">
        <v>293</v>
      </c>
      <c r="U173" s="102" t="s">
        <v>293</v>
      </c>
      <c r="V173" s="94" t="s">
        <v>152</v>
      </c>
      <c r="W173" s="94"/>
      <c r="X173" s="94"/>
      <c r="Y173" s="94"/>
      <c r="Z173" s="89" t="s">
        <v>139</v>
      </c>
      <c r="AA173" s="89"/>
      <c r="AB173" s="89"/>
      <c r="AC173" s="89"/>
      <c r="AD173" s="92">
        <v>0.42358125</v>
      </c>
      <c r="AE173" s="92"/>
      <c r="AF173" s="92"/>
    </row>
    <row r="174" spans="2:32" ht="12" customHeight="1">
      <c r="B174" s="85">
        <v>16</v>
      </c>
      <c r="C174" s="85"/>
      <c r="D174" s="9" t="s">
        <v>305</v>
      </c>
      <c r="E174" s="46" t="s">
        <v>145</v>
      </c>
      <c r="F174" s="106" t="s">
        <v>312</v>
      </c>
      <c r="G174" s="106"/>
      <c r="H174" s="92">
        <v>1.4193451851851853</v>
      </c>
      <c r="I174" s="92">
        <v>1.4193451851851853</v>
      </c>
      <c r="J174" s="92">
        <v>1.4193451851851853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6"/>
      <c r="AA174" s="6"/>
      <c r="AB174" s="6"/>
      <c r="AC174" s="6"/>
      <c r="AD174" s="101">
        <f>SUM(AD169:AF173)</f>
        <v>4.425665921717171</v>
      </c>
      <c r="AE174" s="103"/>
      <c r="AF174" s="103"/>
    </row>
    <row r="175" spans="2:32" ht="12" customHeight="1">
      <c r="B175" s="17"/>
      <c r="C175" s="17"/>
      <c r="D175" s="17"/>
      <c r="E175" s="17"/>
      <c r="F175" s="17"/>
      <c r="G175" s="17"/>
      <c r="H175" s="107">
        <v>19.1003959155568</v>
      </c>
      <c r="I175" s="108"/>
      <c r="J175" s="108"/>
      <c r="K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6"/>
      <c r="AA175" s="6"/>
      <c r="AB175" s="6"/>
      <c r="AC175" s="6"/>
      <c r="AD175" s="103"/>
      <c r="AE175" s="103"/>
      <c r="AF175" s="103"/>
    </row>
    <row r="176" spans="2:32" ht="12" customHeight="1">
      <c r="B176" s="17"/>
      <c r="C176" s="17"/>
      <c r="D176" s="17"/>
      <c r="E176" s="17"/>
      <c r="F176" s="17"/>
      <c r="G176" s="17"/>
      <c r="H176" s="108"/>
      <c r="I176" s="108"/>
      <c r="J176" s="108"/>
      <c r="K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6"/>
      <c r="AA176" s="6"/>
      <c r="AB176" s="6"/>
      <c r="AC176" s="6"/>
      <c r="AD176" s="52"/>
      <c r="AE176" s="52"/>
      <c r="AF176" s="52"/>
    </row>
    <row r="177" spans="2:32" ht="12" customHeight="1">
      <c r="B177" s="17"/>
      <c r="C177" s="17"/>
      <c r="D177" s="17"/>
      <c r="E177" s="17"/>
      <c r="F177" s="18"/>
      <c r="G177" s="17"/>
      <c r="H177" s="17"/>
      <c r="I177" s="17"/>
      <c r="J177" s="17"/>
      <c r="K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6"/>
      <c r="AA177" s="6"/>
      <c r="AB177" s="6"/>
      <c r="AC177" s="6"/>
      <c r="AD177" s="52"/>
      <c r="AE177" s="52"/>
      <c r="AF177" s="52"/>
    </row>
    <row r="178" spans="2:11" ht="12" customHeight="1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25" ht="12" customHeight="1">
      <c r="B179" s="104" t="s">
        <v>140</v>
      </c>
      <c r="C179" s="104"/>
      <c r="D179" s="104"/>
      <c r="E179" s="104"/>
      <c r="M179" s="104" t="s">
        <v>82</v>
      </c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</row>
    <row r="180" spans="2:25" ht="12" customHeight="1">
      <c r="B180" s="104"/>
      <c r="C180" s="104"/>
      <c r="D180" s="104"/>
      <c r="E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</row>
    <row r="181" spans="2:16" ht="12" customHeight="1">
      <c r="B181" s="53"/>
      <c r="C181" s="53"/>
      <c r="D181" s="53"/>
      <c r="E181" s="53"/>
      <c r="M181" s="53"/>
      <c r="N181" s="53"/>
      <c r="O181" s="53"/>
      <c r="P181" s="53"/>
    </row>
    <row r="182" spans="2:32" ht="12" customHeight="1">
      <c r="B182" s="85"/>
      <c r="C182" s="85"/>
      <c r="D182" s="3" t="s">
        <v>0</v>
      </c>
      <c r="E182" s="3" t="s">
        <v>4</v>
      </c>
      <c r="F182" s="89" t="s">
        <v>5</v>
      </c>
      <c r="G182" s="89"/>
      <c r="H182" s="89" t="s">
        <v>63</v>
      </c>
      <c r="I182" s="89"/>
      <c r="J182" s="89"/>
      <c r="M182" s="85"/>
      <c r="N182" s="85"/>
      <c r="O182" s="85" t="s">
        <v>0</v>
      </c>
      <c r="P182" s="85"/>
      <c r="Q182" s="85"/>
      <c r="R182" s="85"/>
      <c r="S182" s="85"/>
      <c r="T182" s="85"/>
      <c r="U182" s="85"/>
      <c r="V182" s="85" t="s">
        <v>4</v>
      </c>
      <c r="W182" s="85"/>
      <c r="X182" s="85"/>
      <c r="Y182" s="85"/>
      <c r="Z182" s="89" t="s">
        <v>5</v>
      </c>
      <c r="AA182" s="89"/>
      <c r="AB182" s="89"/>
      <c r="AC182" s="89"/>
      <c r="AD182" s="89" t="s">
        <v>63</v>
      </c>
      <c r="AE182" s="89"/>
      <c r="AF182" s="89"/>
    </row>
    <row r="183" spans="2:32" ht="12" customHeight="1">
      <c r="B183" s="85"/>
      <c r="C183" s="85"/>
      <c r="D183" s="3"/>
      <c r="E183" s="3"/>
      <c r="F183" s="89"/>
      <c r="G183" s="89"/>
      <c r="H183" s="89"/>
      <c r="I183" s="89"/>
      <c r="J183" s="89"/>
      <c r="M183" s="85"/>
      <c r="N183" s="85"/>
      <c r="O183" s="3"/>
      <c r="P183" s="3"/>
      <c r="Z183" s="89"/>
      <c r="AA183" s="89"/>
      <c r="AB183" s="89"/>
      <c r="AC183" s="89"/>
      <c r="AD183" s="89"/>
      <c r="AE183" s="89"/>
      <c r="AF183" s="89"/>
    </row>
    <row r="184" spans="2:33" ht="12" customHeight="1">
      <c r="B184" s="85">
        <v>1</v>
      </c>
      <c r="C184" s="85"/>
      <c r="D184" s="51" t="s">
        <v>259</v>
      </c>
      <c r="E184" s="51" t="s">
        <v>145</v>
      </c>
      <c r="F184" s="89" t="s">
        <v>139</v>
      </c>
      <c r="G184" s="89"/>
      <c r="H184" s="92">
        <v>1.7358315435606058</v>
      </c>
      <c r="I184" s="92"/>
      <c r="J184" s="92"/>
      <c r="K184" s="48"/>
      <c r="M184" s="85">
        <v>1</v>
      </c>
      <c r="N184" s="85"/>
      <c r="O184" s="102" t="s">
        <v>221</v>
      </c>
      <c r="P184" s="102"/>
      <c r="Q184" s="102"/>
      <c r="R184" s="102"/>
      <c r="S184" s="102"/>
      <c r="T184" s="102"/>
      <c r="U184" s="102"/>
      <c r="V184" s="102" t="s">
        <v>152</v>
      </c>
      <c r="W184" s="102"/>
      <c r="X184" s="102"/>
      <c r="Y184" s="102"/>
      <c r="Z184" s="94" t="s">
        <v>139</v>
      </c>
      <c r="AA184" s="94"/>
      <c r="AB184" s="94"/>
      <c r="AC184" s="94"/>
      <c r="AD184" s="92">
        <v>1.3173412500000001</v>
      </c>
      <c r="AE184" s="92"/>
      <c r="AF184" s="92"/>
      <c r="AG184" s="48"/>
    </row>
    <row r="185" spans="2:33" ht="12" customHeight="1">
      <c r="B185" s="85">
        <v>2</v>
      </c>
      <c r="C185" s="85"/>
      <c r="D185" s="51" t="s">
        <v>267</v>
      </c>
      <c r="E185" s="51" t="s">
        <v>145</v>
      </c>
      <c r="F185" s="89" t="s">
        <v>139</v>
      </c>
      <c r="G185" s="89"/>
      <c r="H185" s="92">
        <v>1.4914105776515152</v>
      </c>
      <c r="I185" s="92">
        <v>1.4914105776515152</v>
      </c>
      <c r="J185" s="92">
        <v>1.4914105776515152</v>
      </c>
      <c r="K185" s="48"/>
      <c r="M185" s="85">
        <v>2</v>
      </c>
      <c r="N185" s="85"/>
      <c r="O185" s="102" t="s">
        <v>294</v>
      </c>
      <c r="P185" s="102" t="s">
        <v>294</v>
      </c>
      <c r="Q185" s="102" t="s">
        <v>294</v>
      </c>
      <c r="R185" s="102" t="s">
        <v>294</v>
      </c>
      <c r="S185" s="102" t="s">
        <v>294</v>
      </c>
      <c r="T185" s="102" t="s">
        <v>294</v>
      </c>
      <c r="U185" s="102" t="s">
        <v>294</v>
      </c>
      <c r="V185" s="102" t="s">
        <v>145</v>
      </c>
      <c r="W185" s="102" t="s">
        <v>145</v>
      </c>
      <c r="X185" s="102" t="s">
        <v>145</v>
      </c>
      <c r="Y185" s="102" t="s">
        <v>145</v>
      </c>
      <c r="Z185" s="94" t="s">
        <v>142</v>
      </c>
      <c r="AA185" s="94" t="s">
        <v>142</v>
      </c>
      <c r="AB185" s="94" t="s">
        <v>142</v>
      </c>
      <c r="AC185" s="94" t="s">
        <v>142</v>
      </c>
      <c r="AD185" s="92">
        <v>1.714510201149425</v>
      </c>
      <c r="AE185" s="92">
        <v>1.714510201149425</v>
      </c>
      <c r="AF185" s="92">
        <v>1.714510201149425</v>
      </c>
      <c r="AG185" s="48"/>
    </row>
    <row r="186" spans="2:32" ht="12" customHeight="1">
      <c r="B186" s="85">
        <v>3</v>
      </c>
      <c r="C186" s="85"/>
      <c r="D186" s="51" t="s">
        <v>269</v>
      </c>
      <c r="E186" s="51" t="s">
        <v>145</v>
      </c>
      <c r="F186" s="89" t="s">
        <v>139</v>
      </c>
      <c r="G186" s="89"/>
      <c r="H186" s="92">
        <v>1.3971269760101008</v>
      </c>
      <c r="I186" s="92">
        <v>1.3971269760101008</v>
      </c>
      <c r="J186" s="92">
        <v>1.3971269760101008</v>
      </c>
      <c r="K186" s="48"/>
      <c r="M186" s="85">
        <v>3</v>
      </c>
      <c r="N186" s="85"/>
      <c r="O186" s="102" t="s">
        <v>297</v>
      </c>
      <c r="P186" s="102" t="s">
        <v>297</v>
      </c>
      <c r="Q186" s="102" t="s">
        <v>297</v>
      </c>
      <c r="R186" s="102" t="s">
        <v>297</v>
      </c>
      <c r="S186" s="102" t="s">
        <v>297</v>
      </c>
      <c r="T186" s="102" t="s">
        <v>297</v>
      </c>
      <c r="U186" s="102" t="s">
        <v>297</v>
      </c>
      <c r="V186" s="102" t="s">
        <v>145</v>
      </c>
      <c r="W186" s="102" t="s">
        <v>145</v>
      </c>
      <c r="X186" s="102" t="s">
        <v>145</v>
      </c>
      <c r="Y186" s="102" t="s">
        <v>145</v>
      </c>
      <c r="Z186" s="94" t="s">
        <v>151</v>
      </c>
      <c r="AA186" s="94" t="s">
        <v>151</v>
      </c>
      <c r="AB186" s="94" t="s">
        <v>151</v>
      </c>
      <c r="AC186" s="94" t="s">
        <v>151</v>
      </c>
      <c r="AD186" s="92">
        <v>1.7595119429590018</v>
      </c>
      <c r="AE186" s="92">
        <v>1.7595119429590018</v>
      </c>
      <c r="AF186" s="92">
        <v>1.7595119429590018</v>
      </c>
    </row>
    <row r="187" spans="2:33" ht="12" customHeight="1">
      <c r="B187" s="85">
        <v>4</v>
      </c>
      <c r="C187" s="85"/>
      <c r="D187" s="51" t="s">
        <v>271</v>
      </c>
      <c r="E187" s="51" t="s">
        <v>145</v>
      </c>
      <c r="F187" s="89" t="s">
        <v>139</v>
      </c>
      <c r="G187" s="89"/>
      <c r="H187" s="92">
        <v>1.3075953535353535</v>
      </c>
      <c r="I187" s="92">
        <v>1.3075953535353535</v>
      </c>
      <c r="J187" s="92">
        <v>1.3075953535353535</v>
      </c>
      <c r="K187" s="48"/>
      <c r="M187" s="85">
        <v>4</v>
      </c>
      <c r="N187" s="85"/>
      <c r="O187" s="102" t="s">
        <v>299</v>
      </c>
      <c r="P187" s="102" t="s">
        <v>299</v>
      </c>
      <c r="Q187" s="102" t="s">
        <v>299</v>
      </c>
      <c r="R187" s="102" t="s">
        <v>299</v>
      </c>
      <c r="S187" s="102" t="s">
        <v>299</v>
      </c>
      <c r="T187" s="102" t="s">
        <v>299</v>
      </c>
      <c r="U187" s="102" t="s">
        <v>299</v>
      </c>
      <c r="V187" s="102" t="s">
        <v>145</v>
      </c>
      <c r="W187" s="102" t="s">
        <v>145</v>
      </c>
      <c r="X187" s="102" t="s">
        <v>145</v>
      </c>
      <c r="Y187" s="102" t="s">
        <v>145</v>
      </c>
      <c r="Z187" s="94" t="s">
        <v>151</v>
      </c>
      <c r="AA187" s="94" t="s">
        <v>151</v>
      </c>
      <c r="AB187" s="94" t="s">
        <v>151</v>
      </c>
      <c r="AC187" s="94" t="s">
        <v>151</v>
      </c>
      <c r="AD187" s="92">
        <v>0.974537789661319</v>
      </c>
      <c r="AE187" s="92">
        <v>0.974537789661319</v>
      </c>
      <c r="AF187" s="92">
        <v>0.974537789661319</v>
      </c>
      <c r="AG187" s="48"/>
    </row>
    <row r="188" spans="2:32" ht="12" customHeight="1">
      <c r="B188" s="85">
        <v>5</v>
      </c>
      <c r="C188" s="85"/>
      <c r="D188" s="51" t="s">
        <v>273</v>
      </c>
      <c r="E188" s="51" t="s">
        <v>145</v>
      </c>
      <c r="F188" s="89" t="s">
        <v>139</v>
      </c>
      <c r="G188" s="89"/>
      <c r="H188" s="92">
        <v>1.1289461142676767</v>
      </c>
      <c r="I188" s="92">
        <v>1.1289461142676767</v>
      </c>
      <c r="J188" s="92">
        <v>1.1289461142676767</v>
      </c>
      <c r="K188" s="48"/>
      <c r="M188" s="17"/>
      <c r="N188" s="17"/>
      <c r="O188" s="17"/>
      <c r="P188" s="17"/>
      <c r="Q188" s="17"/>
      <c r="R188" s="17"/>
      <c r="S188" s="17"/>
      <c r="T188" s="17"/>
      <c r="U188" s="17"/>
      <c r="V188" s="6"/>
      <c r="W188" s="6"/>
      <c r="X188" s="6"/>
      <c r="Y188" s="6"/>
      <c r="Z188" s="6"/>
      <c r="AA188" s="6"/>
      <c r="AB188" s="6"/>
      <c r="AC188" s="6"/>
      <c r="AD188" s="100">
        <f>SUM(AD184:AD187)</f>
        <v>5.765901183769746</v>
      </c>
      <c r="AE188" s="100"/>
      <c r="AF188" s="100"/>
    </row>
    <row r="189" spans="2:32" ht="12" customHeight="1">
      <c r="B189" s="85">
        <v>6</v>
      </c>
      <c r="C189" s="85"/>
      <c r="D189" s="9" t="s">
        <v>283</v>
      </c>
      <c r="E189" s="46" t="s">
        <v>152</v>
      </c>
      <c r="F189" s="89" t="s">
        <v>139</v>
      </c>
      <c r="G189" s="89"/>
      <c r="H189" s="92">
        <v>1.6460744999999999</v>
      </c>
      <c r="I189" s="92">
        <v>1.6460744999999999</v>
      </c>
      <c r="J189" s="92">
        <v>1.6460744999999999</v>
      </c>
      <c r="K189" s="48"/>
      <c r="M189" s="17"/>
      <c r="N189" s="17"/>
      <c r="O189" s="17"/>
      <c r="P189" s="17"/>
      <c r="Q189" s="17"/>
      <c r="R189" s="17"/>
      <c r="S189" s="17"/>
      <c r="T189" s="17"/>
      <c r="U189" s="17"/>
      <c r="V189" s="6"/>
      <c r="W189" s="6"/>
      <c r="X189" s="6"/>
      <c r="Y189" s="6"/>
      <c r="Z189" s="6"/>
      <c r="AA189" s="6"/>
      <c r="AB189" s="6"/>
      <c r="AC189" s="6"/>
      <c r="AD189" s="100"/>
      <c r="AE189" s="100"/>
      <c r="AF189" s="100"/>
    </row>
    <row r="190" spans="2:32" ht="12" customHeight="1">
      <c r="B190" s="85">
        <v>7</v>
      </c>
      <c r="C190" s="85"/>
      <c r="D190" s="9" t="s">
        <v>116</v>
      </c>
      <c r="E190" s="46" t="s">
        <v>152</v>
      </c>
      <c r="F190" s="89" t="s">
        <v>139</v>
      </c>
      <c r="G190" s="89"/>
      <c r="H190" s="92">
        <v>1.5522525000000003</v>
      </c>
      <c r="I190" s="92">
        <v>1.5522525000000003</v>
      </c>
      <c r="J190" s="92">
        <v>1.5522525000000003</v>
      </c>
      <c r="K190" s="48"/>
      <c r="M190" s="17"/>
      <c r="N190" s="17"/>
      <c r="O190" s="17"/>
      <c r="P190" s="17"/>
      <c r="Q190" s="17"/>
      <c r="R190" s="17"/>
      <c r="S190" s="17"/>
      <c r="T190" s="17"/>
      <c r="U190" s="17"/>
      <c r="V190" s="6"/>
      <c r="W190" s="6"/>
      <c r="X190" s="6"/>
      <c r="Y190" s="6"/>
      <c r="Z190" s="6"/>
      <c r="AA190" s="6"/>
      <c r="AB190" s="6"/>
      <c r="AC190" s="6"/>
      <c r="AD190" s="20"/>
      <c r="AE190" s="20"/>
      <c r="AF190" s="20"/>
    </row>
    <row r="191" spans="2:25" ht="12" customHeight="1">
      <c r="B191" s="85">
        <v>8</v>
      </c>
      <c r="C191" s="85"/>
      <c r="D191" s="9" t="s">
        <v>286</v>
      </c>
      <c r="E191" s="51" t="s">
        <v>152</v>
      </c>
      <c r="F191" s="89" t="s">
        <v>139</v>
      </c>
      <c r="G191" s="89"/>
      <c r="H191" s="92">
        <v>1.32580575</v>
      </c>
      <c r="I191" s="92">
        <v>1.32580575</v>
      </c>
      <c r="J191" s="92">
        <v>1.32580575</v>
      </c>
      <c r="K191" s="48"/>
      <c r="M191" s="104" t="s">
        <v>314</v>
      </c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</row>
    <row r="192" spans="2:25" ht="12" customHeight="1">
      <c r="B192" s="85">
        <v>9</v>
      </c>
      <c r="C192" s="85"/>
      <c r="D192" s="9" t="s">
        <v>289</v>
      </c>
      <c r="E192" s="46" t="s">
        <v>152</v>
      </c>
      <c r="F192" s="89" t="s">
        <v>139</v>
      </c>
      <c r="G192" s="89"/>
      <c r="H192" s="92">
        <v>1.0908945</v>
      </c>
      <c r="I192" s="92">
        <v>1.0908945</v>
      </c>
      <c r="J192" s="92">
        <v>1.0908945</v>
      </c>
      <c r="K192" s="48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</row>
    <row r="193" spans="2:16" ht="12" customHeight="1">
      <c r="B193" s="85">
        <v>10</v>
      </c>
      <c r="C193" s="85"/>
      <c r="D193" s="46" t="s">
        <v>125</v>
      </c>
      <c r="E193" s="51" t="s">
        <v>145</v>
      </c>
      <c r="F193" s="89" t="s">
        <v>142</v>
      </c>
      <c r="G193" s="89"/>
      <c r="H193" s="92">
        <v>1.1568564942528734</v>
      </c>
      <c r="I193" s="92">
        <v>1.1568564942528734</v>
      </c>
      <c r="J193" s="92">
        <v>1.1568564942528734</v>
      </c>
      <c r="K193" s="48"/>
      <c r="M193" s="53"/>
      <c r="N193" s="53"/>
      <c r="O193" s="53"/>
      <c r="P193" s="53"/>
    </row>
    <row r="194" spans="2:32" ht="12" customHeight="1">
      <c r="B194" s="85">
        <v>11</v>
      </c>
      <c r="C194" s="85"/>
      <c r="D194" s="9" t="s">
        <v>136</v>
      </c>
      <c r="E194" s="51" t="s">
        <v>145</v>
      </c>
      <c r="F194" s="89" t="s">
        <v>309</v>
      </c>
      <c r="G194" s="89"/>
      <c r="H194" s="92">
        <v>1.06918250764526</v>
      </c>
      <c r="I194" s="92">
        <v>1.06918250764526</v>
      </c>
      <c r="J194" s="92">
        <v>1.06918250764526</v>
      </c>
      <c r="K194" s="48"/>
      <c r="M194" s="85"/>
      <c r="N194" s="85"/>
      <c r="O194" s="85" t="s">
        <v>0</v>
      </c>
      <c r="P194" s="85"/>
      <c r="Q194" s="85"/>
      <c r="R194" s="85"/>
      <c r="S194" s="85"/>
      <c r="T194" s="85"/>
      <c r="U194" s="85"/>
      <c r="V194" s="85" t="s">
        <v>4</v>
      </c>
      <c r="W194" s="85"/>
      <c r="X194" s="85"/>
      <c r="Y194" s="85"/>
      <c r="Z194" s="89" t="s">
        <v>5</v>
      </c>
      <c r="AA194" s="89"/>
      <c r="AB194" s="89"/>
      <c r="AC194" s="89"/>
      <c r="AD194" s="89" t="s">
        <v>63</v>
      </c>
      <c r="AE194" s="89"/>
      <c r="AF194" s="89"/>
    </row>
    <row r="195" spans="2:32" ht="12" customHeight="1">
      <c r="B195" s="85">
        <v>12</v>
      </c>
      <c r="C195" s="85"/>
      <c r="D195" s="9" t="s">
        <v>307</v>
      </c>
      <c r="E195" s="46" t="s">
        <v>145</v>
      </c>
      <c r="F195" s="89" t="s">
        <v>311</v>
      </c>
      <c r="G195" s="89"/>
      <c r="H195" s="92">
        <v>0.8880400000000002</v>
      </c>
      <c r="I195" s="92">
        <v>0.8880400000000002</v>
      </c>
      <c r="J195" s="92">
        <v>0.8880400000000002</v>
      </c>
      <c r="K195" s="48"/>
      <c r="M195" s="85"/>
      <c r="N195" s="85"/>
      <c r="O195" s="3"/>
      <c r="P195" s="3"/>
      <c r="Z195" s="89"/>
      <c r="AA195" s="89"/>
      <c r="AB195" s="89"/>
      <c r="AC195" s="89"/>
      <c r="AD195" s="89"/>
      <c r="AE195" s="89"/>
      <c r="AF195" s="89"/>
    </row>
    <row r="196" spans="2:32" ht="12" customHeight="1">
      <c r="B196" s="3"/>
      <c r="C196" s="3"/>
      <c r="D196" s="9"/>
      <c r="E196" s="46"/>
      <c r="F196" s="6"/>
      <c r="G196" s="6"/>
      <c r="H196" s="100">
        <f>SUM(H184:H195)</f>
        <v>15.790016816923384</v>
      </c>
      <c r="I196" s="91"/>
      <c r="J196" s="91"/>
      <c r="K196" s="48"/>
      <c r="M196" s="85">
        <v>1</v>
      </c>
      <c r="N196" s="85"/>
      <c r="O196" s="102" t="s">
        <v>264</v>
      </c>
      <c r="P196" s="102"/>
      <c r="Q196" s="102"/>
      <c r="R196" s="102"/>
      <c r="S196" s="102"/>
      <c r="T196" s="102"/>
      <c r="U196" s="102"/>
      <c r="V196" s="102" t="s">
        <v>145</v>
      </c>
      <c r="W196" s="102"/>
      <c r="X196" s="102"/>
      <c r="Y196" s="102"/>
      <c r="Z196" s="94" t="s">
        <v>139</v>
      </c>
      <c r="AA196" s="94"/>
      <c r="AB196" s="94"/>
      <c r="AC196" s="94"/>
      <c r="AD196" s="92">
        <v>1.5841101862373737</v>
      </c>
      <c r="AE196" s="92"/>
      <c r="AF196" s="92"/>
    </row>
    <row r="197" spans="2:32" ht="12" customHeight="1">
      <c r="B197" s="3"/>
      <c r="C197" s="3"/>
      <c r="D197" s="9"/>
      <c r="E197" s="46"/>
      <c r="F197" s="6"/>
      <c r="G197" s="6"/>
      <c r="H197" s="91"/>
      <c r="I197" s="91"/>
      <c r="J197" s="91"/>
      <c r="K197" s="48"/>
      <c r="M197" s="85">
        <v>2</v>
      </c>
      <c r="N197" s="85"/>
      <c r="O197" s="102" t="s">
        <v>270</v>
      </c>
      <c r="P197" s="102"/>
      <c r="Q197" s="102"/>
      <c r="R197" s="102"/>
      <c r="S197" s="102"/>
      <c r="T197" s="102"/>
      <c r="U197" s="102"/>
      <c r="V197" s="102" t="s">
        <v>145</v>
      </c>
      <c r="W197" s="102"/>
      <c r="X197" s="102"/>
      <c r="Y197" s="102"/>
      <c r="Z197" s="94" t="s">
        <v>139</v>
      </c>
      <c r="AA197" s="94"/>
      <c r="AB197" s="94"/>
      <c r="AC197" s="94"/>
      <c r="AD197" s="92">
        <v>1.3507771717171717</v>
      </c>
      <c r="AE197" s="92"/>
      <c r="AF197" s="92"/>
    </row>
    <row r="198" spans="2:32" ht="12" customHeight="1">
      <c r="B198" s="3"/>
      <c r="C198" s="3"/>
      <c r="D198" s="9"/>
      <c r="E198" s="46"/>
      <c r="F198" s="6"/>
      <c r="G198" s="6"/>
      <c r="H198" s="48"/>
      <c r="I198" s="48"/>
      <c r="J198" s="48"/>
      <c r="K198" s="48"/>
      <c r="M198" s="3"/>
      <c r="N198" s="3"/>
      <c r="O198" s="46"/>
      <c r="P198" s="46"/>
      <c r="Q198" s="46"/>
      <c r="R198" s="46"/>
      <c r="S198" s="46"/>
      <c r="T198" s="46"/>
      <c r="U198" s="46"/>
      <c r="AD198" s="100">
        <f>SUM(AD196:AF197)</f>
        <v>2.9348873579545454</v>
      </c>
      <c r="AE198" s="100"/>
      <c r="AF198" s="100"/>
    </row>
    <row r="199" spans="2:32" ht="12" customHeight="1">
      <c r="B199" s="3"/>
      <c r="C199" s="3"/>
      <c r="D199" s="9"/>
      <c r="E199" s="46"/>
      <c r="F199" s="6"/>
      <c r="G199" s="6"/>
      <c r="H199" s="48"/>
      <c r="I199" s="48"/>
      <c r="J199" s="48"/>
      <c r="K199" s="48"/>
      <c r="M199" s="3"/>
      <c r="N199" s="3"/>
      <c r="O199" s="46"/>
      <c r="P199" s="46"/>
      <c r="Q199" s="46"/>
      <c r="R199" s="46"/>
      <c r="S199" s="46"/>
      <c r="T199" s="46"/>
      <c r="U199" s="46"/>
      <c r="AD199" s="100"/>
      <c r="AE199" s="100"/>
      <c r="AF199" s="100"/>
    </row>
    <row r="200" spans="2:32" ht="12" customHeight="1">
      <c r="B200" s="3"/>
      <c r="C200" s="3"/>
      <c r="D200" s="9"/>
      <c r="E200" s="46"/>
      <c r="F200" s="6"/>
      <c r="G200" s="6"/>
      <c r="H200" s="48"/>
      <c r="I200" s="48"/>
      <c r="J200" s="48"/>
      <c r="K200" s="48"/>
      <c r="M200" s="3"/>
      <c r="N200" s="3"/>
      <c r="O200" s="46"/>
      <c r="P200" s="46"/>
      <c r="Q200" s="46"/>
      <c r="R200" s="46"/>
      <c r="S200" s="46"/>
      <c r="T200" s="46"/>
      <c r="U200" s="46"/>
      <c r="AD200" s="20"/>
      <c r="AE200" s="20"/>
      <c r="AF200" s="20"/>
    </row>
    <row r="201" spans="30:32" ht="12" customHeight="1">
      <c r="AD201" s="20"/>
      <c r="AE201" s="20"/>
      <c r="AF201" s="20"/>
    </row>
    <row r="202" spans="6:21" ht="12" customHeight="1">
      <c r="F202" s="90" t="s">
        <v>64</v>
      </c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</row>
    <row r="203" spans="6:21" ht="12" customHeight="1"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</row>
    <row r="204" spans="6:20" ht="12" customHeight="1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6" spans="4:33" ht="12" customHeight="1">
      <c r="D206" s="6"/>
      <c r="E206" s="6"/>
      <c r="F206" s="6"/>
      <c r="G206" s="85" t="s">
        <v>66</v>
      </c>
      <c r="H206" s="85"/>
      <c r="I206" s="85"/>
      <c r="J206" s="85"/>
      <c r="K206" s="85"/>
      <c r="L206" s="85"/>
      <c r="M206" s="85"/>
      <c r="N206" s="89" t="s">
        <v>63</v>
      </c>
      <c r="O206" s="89"/>
      <c r="P206" s="89"/>
      <c r="W206" s="6"/>
      <c r="X206" s="17"/>
      <c r="Y206" s="17"/>
      <c r="Z206" s="17"/>
      <c r="AA206" s="17"/>
      <c r="AB206" s="17"/>
      <c r="AC206" s="17"/>
      <c r="AD206" s="17"/>
      <c r="AE206" s="6"/>
      <c r="AF206" s="6"/>
      <c r="AG206" s="6"/>
    </row>
    <row r="207" spans="4:33" ht="12" customHeight="1">
      <c r="D207" s="6"/>
      <c r="E207" s="6"/>
      <c r="F207" s="6"/>
      <c r="G207" s="3"/>
      <c r="H207" s="3"/>
      <c r="I207" s="3"/>
      <c r="J207" s="3"/>
      <c r="K207" s="3"/>
      <c r="L207" s="3"/>
      <c r="M207" s="3"/>
      <c r="W207" s="6"/>
      <c r="X207" s="17"/>
      <c r="Y207" s="17"/>
      <c r="Z207" s="17"/>
      <c r="AA207" s="17"/>
      <c r="AB207" s="17"/>
      <c r="AC207" s="17"/>
      <c r="AD207" s="17"/>
      <c r="AE207" s="6"/>
      <c r="AF207" s="6"/>
      <c r="AG207" s="6"/>
    </row>
    <row r="208" spans="4:33" ht="12" customHeight="1">
      <c r="D208" s="6"/>
      <c r="E208" s="6"/>
      <c r="F208" s="6"/>
      <c r="G208" s="86" t="s">
        <v>252</v>
      </c>
      <c r="H208" s="86"/>
      <c r="I208" s="86"/>
      <c r="J208" s="86"/>
      <c r="K208" s="86"/>
      <c r="L208" s="86"/>
      <c r="M208" s="86"/>
      <c r="N208" s="92">
        <v>19.1003959155568</v>
      </c>
      <c r="O208" s="89"/>
      <c r="P208" s="89"/>
      <c r="W208" s="6"/>
      <c r="X208" s="17"/>
      <c r="Y208" s="17"/>
      <c r="Z208" s="17"/>
      <c r="AA208" s="17"/>
      <c r="AB208" s="17"/>
      <c r="AC208" s="17"/>
      <c r="AD208" s="17"/>
      <c r="AE208" s="6"/>
      <c r="AF208" s="6"/>
      <c r="AG208" s="6"/>
    </row>
    <row r="209" spans="4:33" ht="12" customHeight="1">
      <c r="D209" s="6"/>
      <c r="E209" s="6"/>
      <c r="F209" s="6"/>
      <c r="G209" s="86" t="s">
        <v>251</v>
      </c>
      <c r="H209" s="86"/>
      <c r="I209" s="86"/>
      <c r="J209" s="86"/>
      <c r="K209" s="86"/>
      <c r="L209" s="86"/>
      <c r="M209" s="86"/>
      <c r="N209" s="92">
        <v>15.790016816923384</v>
      </c>
      <c r="O209" s="89"/>
      <c r="P209" s="89"/>
      <c r="W209" s="6"/>
      <c r="X209" s="17"/>
      <c r="Y209" s="17"/>
      <c r="Z209" s="17"/>
      <c r="AA209" s="17"/>
      <c r="AB209" s="17"/>
      <c r="AC209" s="17"/>
      <c r="AD209" s="17"/>
      <c r="AE209" s="20"/>
      <c r="AF209" s="6"/>
      <c r="AG209" s="6"/>
    </row>
    <row r="210" spans="4:33" ht="12" customHeight="1">
      <c r="D210" s="6"/>
      <c r="E210" s="6"/>
      <c r="F210" s="6"/>
      <c r="G210" s="86" t="s">
        <v>82</v>
      </c>
      <c r="H210" s="86"/>
      <c r="I210" s="86"/>
      <c r="J210" s="86"/>
      <c r="K210" s="86"/>
      <c r="L210" s="86"/>
      <c r="M210" s="86"/>
      <c r="N210" s="92">
        <v>5.765901183769746</v>
      </c>
      <c r="O210" s="89"/>
      <c r="P210" s="89"/>
      <c r="W210" s="6"/>
      <c r="X210" s="17"/>
      <c r="Y210" s="17"/>
      <c r="Z210" s="17"/>
      <c r="AA210" s="17"/>
      <c r="AB210" s="17"/>
      <c r="AC210" s="17"/>
      <c r="AD210" s="17"/>
      <c r="AE210" s="20"/>
      <c r="AF210" s="20"/>
      <c r="AG210" s="20"/>
    </row>
    <row r="211" spans="4:33" ht="12" customHeight="1">
      <c r="D211" s="6"/>
      <c r="E211" s="6"/>
      <c r="F211" s="6"/>
      <c r="G211" s="86" t="s">
        <v>318</v>
      </c>
      <c r="H211" s="86"/>
      <c r="I211" s="86"/>
      <c r="J211" s="86"/>
      <c r="K211" s="86"/>
      <c r="L211" s="86"/>
      <c r="M211" s="86"/>
      <c r="N211" s="92">
        <v>4.425665921717171</v>
      </c>
      <c r="O211" s="89"/>
      <c r="P211" s="89"/>
      <c r="W211" s="6"/>
      <c r="X211" s="17"/>
      <c r="Y211" s="17"/>
      <c r="Z211" s="17"/>
      <c r="AA211" s="17"/>
      <c r="AB211" s="17"/>
      <c r="AC211" s="17"/>
      <c r="AD211" s="17"/>
      <c r="AE211" s="20"/>
      <c r="AF211" s="20"/>
      <c r="AG211" s="20"/>
    </row>
    <row r="212" spans="4:33" ht="12" customHeight="1">
      <c r="D212" s="6"/>
      <c r="E212" s="6"/>
      <c r="F212" s="6"/>
      <c r="G212" s="86" t="s">
        <v>317</v>
      </c>
      <c r="H212" s="86"/>
      <c r="I212" s="86"/>
      <c r="J212" s="86"/>
      <c r="K212" s="86"/>
      <c r="L212" s="86"/>
      <c r="M212" s="86"/>
      <c r="N212" s="92">
        <v>4.065197250000001</v>
      </c>
      <c r="O212" s="92"/>
      <c r="P212" s="92"/>
      <c r="W212" s="6"/>
      <c r="X212" s="17"/>
      <c r="Y212" s="17"/>
      <c r="Z212" s="17"/>
      <c r="AA212" s="17"/>
      <c r="AB212" s="17"/>
      <c r="AC212" s="17"/>
      <c r="AD212" s="17"/>
      <c r="AE212" s="20"/>
      <c r="AF212" s="6"/>
      <c r="AG212" s="6"/>
    </row>
    <row r="213" spans="4:33" ht="12" customHeight="1">
      <c r="D213" s="6"/>
      <c r="E213" s="6"/>
      <c r="F213" s="6"/>
      <c r="G213" s="86" t="s">
        <v>315</v>
      </c>
      <c r="H213" s="86"/>
      <c r="I213" s="86"/>
      <c r="J213" s="86"/>
      <c r="K213" s="86"/>
      <c r="L213" s="86"/>
      <c r="M213" s="86"/>
      <c r="N213" s="89">
        <v>3.746722138954197</v>
      </c>
      <c r="O213" s="89"/>
      <c r="P213" s="89"/>
      <c r="W213" s="6"/>
      <c r="X213" s="17"/>
      <c r="Y213" s="17"/>
      <c r="Z213" s="17"/>
      <c r="AA213" s="17"/>
      <c r="AB213" s="17"/>
      <c r="AC213" s="17"/>
      <c r="AD213" s="17"/>
      <c r="AE213" s="20"/>
      <c r="AF213" s="6"/>
      <c r="AG213" s="6"/>
    </row>
    <row r="214" spans="4:33" ht="12" customHeight="1">
      <c r="D214" s="6"/>
      <c r="E214" s="6"/>
      <c r="F214" s="6"/>
      <c r="G214" s="86" t="s">
        <v>319</v>
      </c>
      <c r="H214" s="86"/>
      <c r="I214" s="86"/>
      <c r="J214" s="86"/>
      <c r="K214" s="86"/>
      <c r="L214" s="86"/>
      <c r="M214" s="86"/>
      <c r="N214" s="92">
        <v>2.9348873579545454</v>
      </c>
      <c r="O214" s="89"/>
      <c r="P214" s="89"/>
      <c r="W214" s="6"/>
      <c r="X214" s="17"/>
      <c r="Y214" s="17"/>
      <c r="Z214" s="17"/>
      <c r="AA214" s="17"/>
      <c r="AB214" s="17"/>
      <c r="AC214" s="17"/>
      <c r="AD214" s="17"/>
      <c r="AE214" s="20"/>
      <c r="AF214" s="6"/>
      <c r="AG214" s="6"/>
    </row>
    <row r="215" spans="4:33" ht="12" customHeight="1">
      <c r="D215" s="6"/>
      <c r="E215" s="6"/>
      <c r="F215" s="6"/>
      <c r="G215" s="86" t="s">
        <v>253</v>
      </c>
      <c r="H215" s="86"/>
      <c r="I215" s="86"/>
      <c r="J215" s="86"/>
      <c r="K215" s="86"/>
      <c r="L215" s="86"/>
      <c r="M215" s="86"/>
      <c r="N215" s="92">
        <v>2.72004</v>
      </c>
      <c r="O215" s="89"/>
      <c r="P215" s="89"/>
      <c r="W215" s="6"/>
      <c r="X215" s="17"/>
      <c r="Y215" s="17"/>
      <c r="Z215" s="17"/>
      <c r="AA215" s="17"/>
      <c r="AB215" s="17"/>
      <c r="AC215" s="17"/>
      <c r="AD215" s="17"/>
      <c r="AE215" s="20"/>
      <c r="AF215" s="6"/>
      <c r="AG215" s="6"/>
    </row>
    <row r="216" spans="4:33" ht="12" customHeight="1">
      <c r="D216" s="6"/>
      <c r="E216" s="6"/>
      <c r="F216" s="6"/>
      <c r="G216" s="86" t="s">
        <v>316</v>
      </c>
      <c r="H216" s="86"/>
      <c r="I216" s="86"/>
      <c r="J216" s="86"/>
      <c r="K216" s="86"/>
      <c r="L216" s="86"/>
      <c r="M216" s="86"/>
      <c r="N216" s="92">
        <v>1.582481092171717</v>
      </c>
      <c r="O216" s="89"/>
      <c r="P216" s="89"/>
      <c r="W216" s="6"/>
      <c r="X216" s="17"/>
      <c r="Y216" s="17"/>
      <c r="Z216" s="17"/>
      <c r="AA216" s="17"/>
      <c r="AB216" s="17"/>
      <c r="AC216" s="17"/>
      <c r="AD216" s="17"/>
      <c r="AE216" s="20"/>
      <c r="AF216" s="6"/>
      <c r="AG216" s="6"/>
    </row>
    <row r="217" spans="7:33" ht="12" customHeight="1">
      <c r="G217" s="86" t="s">
        <v>101</v>
      </c>
      <c r="H217" s="86"/>
      <c r="I217" s="86"/>
      <c r="J217" s="86"/>
      <c r="K217" s="86"/>
      <c r="L217" s="86"/>
      <c r="M217" s="86"/>
      <c r="N217" s="92">
        <v>1.1847998768939394</v>
      </c>
      <c r="O217" s="92"/>
      <c r="P217" s="92"/>
      <c r="X217" s="17"/>
      <c r="Y217" s="17"/>
      <c r="Z217" s="17"/>
      <c r="AA217" s="17"/>
      <c r="AB217" s="17"/>
      <c r="AC217" s="17"/>
      <c r="AD217" s="17"/>
      <c r="AE217" s="20"/>
      <c r="AF217" s="6"/>
      <c r="AG217" s="6"/>
    </row>
    <row r="218" spans="7:22" ht="12" customHeight="1">
      <c r="G218" s="17"/>
      <c r="H218" s="17"/>
      <c r="I218" s="17"/>
      <c r="J218" s="17"/>
      <c r="K218" s="17"/>
      <c r="L218" s="17"/>
      <c r="M218" s="17"/>
      <c r="N218" s="20"/>
      <c r="O218" s="20"/>
      <c r="P218" s="20"/>
      <c r="T218" s="56"/>
      <c r="U218" s="54"/>
      <c r="V218" s="54"/>
    </row>
    <row r="219" spans="14:22" ht="12" customHeight="1">
      <c r="N219" s="48"/>
      <c r="O219" s="48"/>
      <c r="P219" s="48"/>
      <c r="T219" s="54"/>
      <c r="U219" s="54"/>
      <c r="V219" s="54"/>
    </row>
    <row r="220" ht="12" customHeight="1">
      <c r="D220" s="19" t="s">
        <v>161</v>
      </c>
    </row>
    <row r="222" spans="4:5" ht="12" customHeight="1">
      <c r="D222" s="89" t="s">
        <v>162</v>
      </c>
      <c r="E222" s="89"/>
    </row>
    <row r="224" spans="5:14" ht="12" customHeight="1">
      <c r="E224" s="3"/>
      <c r="F224" s="85" t="s">
        <v>4</v>
      </c>
      <c r="G224" s="85"/>
      <c r="H224" s="85" t="s">
        <v>5</v>
      </c>
      <c r="I224" s="85"/>
      <c r="J224" s="85"/>
      <c r="K224" s="85"/>
      <c r="L224" s="85" t="s">
        <v>12</v>
      </c>
      <c r="M224" s="85"/>
      <c r="N224" s="85"/>
    </row>
    <row r="225" spans="5:14" ht="12" customHeight="1"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4:14" ht="12" customHeight="1">
      <c r="D226" s="9" t="s">
        <v>302</v>
      </c>
      <c r="E226" s="46" t="s">
        <v>252</v>
      </c>
      <c r="F226" s="85" t="s">
        <v>145</v>
      </c>
      <c r="G226" s="85"/>
      <c r="H226" s="85" t="s">
        <v>310</v>
      </c>
      <c r="I226" s="85"/>
      <c r="J226" s="85"/>
      <c r="K226" s="85"/>
      <c r="L226" s="88">
        <v>478</v>
      </c>
      <c r="M226" s="88"/>
      <c r="N226" s="88"/>
    </row>
  </sheetData>
  <sheetProtection password="D993" sheet="1" objects="1" scenarios="1" selectLockedCells="1" selectUnlockedCells="1"/>
  <mergeCells count="932">
    <mergeCell ref="O173:U173"/>
    <mergeCell ref="V173:Y173"/>
    <mergeCell ref="Z150:AC150"/>
    <mergeCell ref="V167:Y167"/>
    <mergeCell ref="Z167:AC167"/>
    <mergeCell ref="M164:Y165"/>
    <mergeCell ref="AD150:AF150"/>
    <mergeCell ref="AD151:AF152"/>
    <mergeCell ref="B172:C172"/>
    <mergeCell ref="H172:J172"/>
    <mergeCell ref="F159:G159"/>
    <mergeCell ref="F160:G160"/>
    <mergeCell ref="F161:G161"/>
    <mergeCell ref="F162:G162"/>
    <mergeCell ref="F163:G163"/>
    <mergeCell ref="AD172:AF172"/>
    <mergeCell ref="F226:G226"/>
    <mergeCell ref="H226:K226"/>
    <mergeCell ref="L226:N226"/>
    <mergeCell ref="H137:J137"/>
    <mergeCell ref="H148:J149"/>
    <mergeCell ref="M150:N150"/>
    <mergeCell ref="F164:G164"/>
    <mergeCell ref="F170:G170"/>
    <mergeCell ref="F171:G171"/>
    <mergeCell ref="F172:G172"/>
    <mergeCell ref="G217:M217"/>
    <mergeCell ref="N217:P217"/>
    <mergeCell ref="D222:E222"/>
    <mergeCell ref="F224:G224"/>
    <mergeCell ref="H224:K224"/>
    <mergeCell ref="L224:N224"/>
    <mergeCell ref="G215:M215"/>
    <mergeCell ref="N215:P215"/>
    <mergeCell ref="G216:M216"/>
    <mergeCell ref="N216:P216"/>
    <mergeCell ref="G211:M211"/>
    <mergeCell ref="N211:P211"/>
    <mergeCell ref="G214:M214"/>
    <mergeCell ref="N214:P214"/>
    <mergeCell ref="G209:M209"/>
    <mergeCell ref="N209:P209"/>
    <mergeCell ref="G210:M210"/>
    <mergeCell ref="N210:P210"/>
    <mergeCell ref="M196:N196"/>
    <mergeCell ref="O196:U196"/>
    <mergeCell ref="M197:N197"/>
    <mergeCell ref="G208:M208"/>
    <mergeCell ref="N208:P208"/>
    <mergeCell ref="AD195:AF195"/>
    <mergeCell ref="V194:Y194"/>
    <mergeCell ref="Z194:AC194"/>
    <mergeCell ref="AD194:AF194"/>
    <mergeCell ref="Z195:AC195"/>
    <mergeCell ref="M191:Y192"/>
    <mergeCell ref="F191:G191"/>
    <mergeCell ref="H191:J191"/>
    <mergeCell ref="B195:C195"/>
    <mergeCell ref="F195:G195"/>
    <mergeCell ref="H195:J195"/>
    <mergeCell ref="M195:N195"/>
    <mergeCell ref="B191:C191"/>
    <mergeCell ref="B192:C192"/>
    <mergeCell ref="F192:G192"/>
    <mergeCell ref="AD188:AF189"/>
    <mergeCell ref="AD186:AF186"/>
    <mergeCell ref="F187:G187"/>
    <mergeCell ref="H187:J187"/>
    <mergeCell ref="M187:N187"/>
    <mergeCell ref="O187:U187"/>
    <mergeCell ref="Z187:AC187"/>
    <mergeCell ref="AD187:AF187"/>
    <mergeCell ref="Z186:AC186"/>
    <mergeCell ref="AD184:AF184"/>
    <mergeCell ref="F185:G185"/>
    <mergeCell ref="H185:J185"/>
    <mergeCell ref="M185:N185"/>
    <mergeCell ref="O185:U185"/>
    <mergeCell ref="Z185:AC185"/>
    <mergeCell ref="AD185:AF185"/>
    <mergeCell ref="O184:U184"/>
    <mergeCell ref="V184:Y184"/>
    <mergeCell ref="Z184:AC184"/>
    <mergeCell ref="Z182:AC182"/>
    <mergeCell ref="AD182:AF182"/>
    <mergeCell ref="B183:C183"/>
    <mergeCell ref="F183:G183"/>
    <mergeCell ref="H183:J183"/>
    <mergeCell ref="M183:N183"/>
    <mergeCell ref="Z183:AC183"/>
    <mergeCell ref="AD183:AF183"/>
    <mergeCell ref="B182:C182"/>
    <mergeCell ref="F182:G182"/>
    <mergeCell ref="B179:E180"/>
    <mergeCell ref="M179:Y180"/>
    <mergeCell ref="Z172:AC172"/>
    <mergeCell ref="B173:C173"/>
    <mergeCell ref="B174:C174"/>
    <mergeCell ref="H173:J173"/>
    <mergeCell ref="H174:J174"/>
    <mergeCell ref="Z173:AC173"/>
    <mergeCell ref="H175:J176"/>
    <mergeCell ref="M173:N173"/>
    <mergeCell ref="AD170:AF170"/>
    <mergeCell ref="H171:J171"/>
    <mergeCell ref="M171:N171"/>
    <mergeCell ref="O171:U171"/>
    <mergeCell ref="Z171:AC171"/>
    <mergeCell ref="AD171:AF171"/>
    <mergeCell ref="Z170:AC170"/>
    <mergeCell ref="AD168:AF168"/>
    <mergeCell ref="F169:G169"/>
    <mergeCell ref="H169:J169"/>
    <mergeCell ref="M169:N169"/>
    <mergeCell ref="O169:U169"/>
    <mergeCell ref="Z169:AC169"/>
    <mergeCell ref="AD169:AF169"/>
    <mergeCell ref="B165:C165"/>
    <mergeCell ref="F165:G165"/>
    <mergeCell ref="H165:J165"/>
    <mergeCell ref="B164:C164"/>
    <mergeCell ref="H164:J164"/>
    <mergeCell ref="AD161:AF162"/>
    <mergeCell ref="B162:C162"/>
    <mergeCell ref="H162:J162"/>
    <mergeCell ref="AD173:AF173"/>
    <mergeCell ref="F173:G173"/>
    <mergeCell ref="B163:C163"/>
    <mergeCell ref="H163:J163"/>
    <mergeCell ref="B161:C161"/>
    <mergeCell ref="H161:J161"/>
    <mergeCell ref="B166:C166"/>
    <mergeCell ref="AD159:AF159"/>
    <mergeCell ref="H160:J160"/>
    <mergeCell ref="M160:N160"/>
    <mergeCell ref="O160:U160"/>
    <mergeCell ref="Z160:AC160"/>
    <mergeCell ref="AD160:AF160"/>
    <mergeCell ref="Z159:AC159"/>
    <mergeCell ref="V160:Y160"/>
    <mergeCell ref="AD157:AF157"/>
    <mergeCell ref="F158:G158"/>
    <mergeCell ref="H158:J158"/>
    <mergeCell ref="M158:N158"/>
    <mergeCell ref="O158:U158"/>
    <mergeCell ref="Z158:AC158"/>
    <mergeCell ref="AD158:AF158"/>
    <mergeCell ref="B154:E155"/>
    <mergeCell ref="M154:Y155"/>
    <mergeCell ref="AD174:AF175"/>
    <mergeCell ref="F174:G174"/>
    <mergeCell ref="B160:C160"/>
    <mergeCell ref="B157:C157"/>
    <mergeCell ref="M157:N157"/>
    <mergeCell ref="O157:U157"/>
    <mergeCell ref="V157:Y157"/>
    <mergeCell ref="Z157:AC157"/>
    <mergeCell ref="V196:Y196"/>
    <mergeCell ref="Z196:AC196"/>
    <mergeCell ref="AD196:AF196"/>
    <mergeCell ref="O197:U197"/>
    <mergeCell ref="V197:Y197"/>
    <mergeCell ref="Z197:AC197"/>
    <mergeCell ref="AD197:AF197"/>
    <mergeCell ref="AD198:AF199"/>
    <mergeCell ref="AD148:AF148"/>
    <mergeCell ref="F149:G149"/>
    <mergeCell ref="M149:N149"/>
    <mergeCell ref="O149:U149"/>
    <mergeCell ref="Z149:AC149"/>
    <mergeCell ref="AD149:AF149"/>
    <mergeCell ref="Z148:AC148"/>
    <mergeCell ref="F157:G157"/>
    <mergeCell ref="H157:J157"/>
    <mergeCell ref="AD146:AF146"/>
    <mergeCell ref="F147:G147"/>
    <mergeCell ref="H147:J147"/>
    <mergeCell ref="M147:N147"/>
    <mergeCell ref="O147:U147"/>
    <mergeCell ref="Z147:AC147"/>
    <mergeCell ref="AD147:AF147"/>
    <mergeCell ref="O146:U146"/>
    <mergeCell ref="V146:Y146"/>
    <mergeCell ref="Z146:AC146"/>
    <mergeCell ref="AD138:AF139"/>
    <mergeCell ref="F139:G139"/>
    <mergeCell ref="AD136:AF136"/>
    <mergeCell ref="M137:N137"/>
    <mergeCell ref="O137:U137"/>
    <mergeCell ref="Z137:AC137"/>
    <mergeCell ref="AD137:AF137"/>
    <mergeCell ref="Z136:AC136"/>
    <mergeCell ref="F136:G136"/>
    <mergeCell ref="F137:G137"/>
    <mergeCell ref="T123:W123"/>
    <mergeCell ref="X123:AB123"/>
    <mergeCell ref="AD134:AF134"/>
    <mergeCell ref="F135:G135"/>
    <mergeCell ref="H135:J135"/>
    <mergeCell ref="M135:N135"/>
    <mergeCell ref="O135:U135"/>
    <mergeCell ref="Z135:AC135"/>
    <mergeCell ref="AD135:AF135"/>
    <mergeCell ref="Z134:AC134"/>
    <mergeCell ref="G123:J123"/>
    <mergeCell ref="K123:L123"/>
    <mergeCell ref="M123:P123"/>
    <mergeCell ref="Q123:S123"/>
    <mergeCell ref="T115:W115"/>
    <mergeCell ref="X115:AB115"/>
    <mergeCell ref="G122:J122"/>
    <mergeCell ref="K122:L122"/>
    <mergeCell ref="M122:P122"/>
    <mergeCell ref="Q122:S122"/>
    <mergeCell ref="T122:W122"/>
    <mergeCell ref="X122:AB122"/>
    <mergeCell ref="G115:J115"/>
    <mergeCell ref="K115:L115"/>
    <mergeCell ref="M115:P115"/>
    <mergeCell ref="Q115:S115"/>
    <mergeCell ref="AC113:AF113"/>
    <mergeCell ref="B114:C114"/>
    <mergeCell ref="G114:J114"/>
    <mergeCell ref="K114:L114"/>
    <mergeCell ref="M114:P114"/>
    <mergeCell ref="Q114:S114"/>
    <mergeCell ref="T114:W114"/>
    <mergeCell ref="X114:AB114"/>
    <mergeCell ref="AC114:AF114"/>
    <mergeCell ref="T112:W112"/>
    <mergeCell ref="X112:AB112"/>
    <mergeCell ref="AC112:AF112"/>
    <mergeCell ref="X113:AB113"/>
    <mergeCell ref="B113:C113"/>
    <mergeCell ref="G113:J113"/>
    <mergeCell ref="K113:L113"/>
    <mergeCell ref="M113:P113"/>
    <mergeCell ref="T105:W105"/>
    <mergeCell ref="X105:AB105"/>
    <mergeCell ref="T106:W106"/>
    <mergeCell ref="X106:AB106"/>
    <mergeCell ref="M106:P106"/>
    <mergeCell ref="Q106:S106"/>
    <mergeCell ref="Q113:S113"/>
    <mergeCell ref="T113:W113"/>
    <mergeCell ref="G105:J105"/>
    <mergeCell ref="K105:L105"/>
    <mergeCell ref="M105:P105"/>
    <mergeCell ref="Q105:S105"/>
    <mergeCell ref="Q96:S96"/>
    <mergeCell ref="T96:W96"/>
    <mergeCell ref="X96:AB96"/>
    <mergeCell ref="AC96:AF96"/>
    <mergeCell ref="B96:C96"/>
    <mergeCell ref="G96:J96"/>
    <mergeCell ref="K96:L96"/>
    <mergeCell ref="M96:P96"/>
    <mergeCell ref="Q95:S95"/>
    <mergeCell ref="T95:W95"/>
    <mergeCell ref="X95:AB95"/>
    <mergeCell ref="AC95:AF95"/>
    <mergeCell ref="B95:C95"/>
    <mergeCell ref="G95:J95"/>
    <mergeCell ref="K95:L95"/>
    <mergeCell ref="M95:P95"/>
    <mergeCell ref="Q94:S94"/>
    <mergeCell ref="T94:W94"/>
    <mergeCell ref="X94:AB94"/>
    <mergeCell ref="AC94:AF94"/>
    <mergeCell ref="B94:C94"/>
    <mergeCell ref="G94:J94"/>
    <mergeCell ref="K94:L94"/>
    <mergeCell ref="M94:P94"/>
    <mergeCell ref="Q93:S93"/>
    <mergeCell ref="T93:W93"/>
    <mergeCell ref="X93:AB93"/>
    <mergeCell ref="AC93:AF93"/>
    <mergeCell ref="B93:C93"/>
    <mergeCell ref="G93:J93"/>
    <mergeCell ref="K93:L93"/>
    <mergeCell ref="M93:P93"/>
    <mergeCell ref="B90:E91"/>
    <mergeCell ref="G90:J90"/>
    <mergeCell ref="K90:M91"/>
    <mergeCell ref="G91:J91"/>
    <mergeCell ref="AC84:AF84"/>
    <mergeCell ref="G85:J85"/>
    <mergeCell ref="K85:L85"/>
    <mergeCell ref="M85:P85"/>
    <mergeCell ref="Q85:S85"/>
    <mergeCell ref="T85:W85"/>
    <mergeCell ref="X85:AB85"/>
    <mergeCell ref="M84:P84"/>
    <mergeCell ref="B84:C84"/>
    <mergeCell ref="G84:J84"/>
    <mergeCell ref="K84:L84"/>
    <mergeCell ref="M86:P86"/>
    <mergeCell ref="G86:J86"/>
    <mergeCell ref="K86:L86"/>
    <mergeCell ref="T78:W78"/>
    <mergeCell ref="X78:AB78"/>
    <mergeCell ref="Q84:S84"/>
    <mergeCell ref="T84:W84"/>
    <mergeCell ref="X84:AB84"/>
    <mergeCell ref="G78:J78"/>
    <mergeCell ref="K78:L78"/>
    <mergeCell ref="M78:P78"/>
    <mergeCell ref="Q78:S78"/>
    <mergeCell ref="T75:W75"/>
    <mergeCell ref="X75:AB75"/>
    <mergeCell ref="G76:J76"/>
    <mergeCell ref="K76:L76"/>
    <mergeCell ref="M76:P76"/>
    <mergeCell ref="Q76:S76"/>
    <mergeCell ref="T76:W76"/>
    <mergeCell ref="X76:AB76"/>
    <mergeCell ref="G75:J75"/>
    <mergeCell ref="K75:L75"/>
    <mergeCell ref="M75:P75"/>
    <mergeCell ref="Q75:S75"/>
    <mergeCell ref="B71:E72"/>
    <mergeCell ref="G71:J71"/>
    <mergeCell ref="K71:M72"/>
    <mergeCell ref="G72:J72"/>
    <mergeCell ref="Q66:S66"/>
    <mergeCell ref="T66:W66"/>
    <mergeCell ref="X66:AB66"/>
    <mergeCell ref="AC66:AF66"/>
    <mergeCell ref="B66:C66"/>
    <mergeCell ref="G66:J66"/>
    <mergeCell ref="K66:L66"/>
    <mergeCell ref="M66:P66"/>
    <mergeCell ref="X64:AB64"/>
    <mergeCell ref="AC64:AF64"/>
    <mergeCell ref="B65:C65"/>
    <mergeCell ref="G65:J65"/>
    <mergeCell ref="K65:L65"/>
    <mergeCell ref="M65:P65"/>
    <mergeCell ref="Q65:S65"/>
    <mergeCell ref="T65:W65"/>
    <mergeCell ref="X65:AB65"/>
    <mergeCell ref="AC65:AF65"/>
    <mergeCell ref="T63:W63"/>
    <mergeCell ref="X63:AB63"/>
    <mergeCell ref="G62:J62"/>
    <mergeCell ref="K62:L62"/>
    <mergeCell ref="G63:J63"/>
    <mergeCell ref="K63:L63"/>
    <mergeCell ref="M63:P63"/>
    <mergeCell ref="Q63:S63"/>
    <mergeCell ref="B61:C61"/>
    <mergeCell ref="AC61:AF61"/>
    <mergeCell ref="B62:C62"/>
    <mergeCell ref="T62:W62"/>
    <mergeCell ref="X62:AB62"/>
    <mergeCell ref="AC62:AF62"/>
    <mergeCell ref="G61:J61"/>
    <mergeCell ref="K61:L61"/>
    <mergeCell ref="M61:P61"/>
    <mergeCell ref="Q61:S61"/>
    <mergeCell ref="AC55:AF55"/>
    <mergeCell ref="B58:E59"/>
    <mergeCell ref="G58:J58"/>
    <mergeCell ref="K58:M59"/>
    <mergeCell ref="G59:J59"/>
    <mergeCell ref="X54:AB54"/>
    <mergeCell ref="B55:C55"/>
    <mergeCell ref="G55:J55"/>
    <mergeCell ref="K55:L55"/>
    <mergeCell ref="M55:P55"/>
    <mergeCell ref="Q55:S55"/>
    <mergeCell ref="T55:W55"/>
    <mergeCell ref="X55:AB55"/>
    <mergeCell ref="G54:J54"/>
    <mergeCell ref="K54:L54"/>
    <mergeCell ref="M54:P54"/>
    <mergeCell ref="Q54:S54"/>
    <mergeCell ref="T50:W50"/>
    <mergeCell ref="Q50:S50"/>
    <mergeCell ref="T54:W54"/>
    <mergeCell ref="X50:AB50"/>
    <mergeCell ref="G51:J51"/>
    <mergeCell ref="K51:L51"/>
    <mergeCell ref="M51:P51"/>
    <mergeCell ref="Q51:S51"/>
    <mergeCell ref="T51:W51"/>
    <mergeCell ref="X51:AB51"/>
    <mergeCell ref="G50:J50"/>
    <mergeCell ref="K50:L50"/>
    <mergeCell ref="M50:P50"/>
    <mergeCell ref="T47:W47"/>
    <mergeCell ref="X47:AB47"/>
    <mergeCell ref="G46:J46"/>
    <mergeCell ref="K46:L46"/>
    <mergeCell ref="G47:J47"/>
    <mergeCell ref="K47:L47"/>
    <mergeCell ref="M47:P47"/>
    <mergeCell ref="Q47:S47"/>
    <mergeCell ref="M46:P46"/>
    <mergeCell ref="Q46:S46"/>
    <mergeCell ref="T43:W43"/>
    <mergeCell ref="X43:AB43"/>
    <mergeCell ref="T44:W44"/>
    <mergeCell ref="X44:AB44"/>
    <mergeCell ref="T46:W46"/>
    <mergeCell ref="X46:AB46"/>
    <mergeCell ref="G44:J44"/>
    <mergeCell ref="K44:L44"/>
    <mergeCell ref="M44:P44"/>
    <mergeCell ref="Q44:S44"/>
    <mergeCell ref="G43:J43"/>
    <mergeCell ref="K43:L43"/>
    <mergeCell ref="M43:P43"/>
    <mergeCell ref="Q43:S43"/>
    <mergeCell ref="T35:W35"/>
    <mergeCell ref="X35:AB35"/>
    <mergeCell ref="G36:J36"/>
    <mergeCell ref="K36:L36"/>
    <mergeCell ref="M36:P36"/>
    <mergeCell ref="Q36:S36"/>
    <mergeCell ref="T36:W36"/>
    <mergeCell ref="X36:AB36"/>
    <mergeCell ref="T34:W34"/>
    <mergeCell ref="X34:AB34"/>
    <mergeCell ref="G33:J33"/>
    <mergeCell ref="K33:L33"/>
    <mergeCell ref="G34:J34"/>
    <mergeCell ref="K34:L34"/>
    <mergeCell ref="M34:P34"/>
    <mergeCell ref="Q34:S34"/>
    <mergeCell ref="M33:P33"/>
    <mergeCell ref="Q33:S33"/>
    <mergeCell ref="T29:W29"/>
    <mergeCell ref="X29:AB29"/>
    <mergeCell ref="T30:W30"/>
    <mergeCell ref="X30:AB30"/>
    <mergeCell ref="T33:W33"/>
    <mergeCell ref="X33:AB33"/>
    <mergeCell ref="G30:J30"/>
    <mergeCell ref="K30:L30"/>
    <mergeCell ref="M30:P30"/>
    <mergeCell ref="Q30:S30"/>
    <mergeCell ref="G29:J29"/>
    <mergeCell ref="K29:L29"/>
    <mergeCell ref="M29:P29"/>
    <mergeCell ref="Q29:S29"/>
    <mergeCell ref="T26:W26"/>
    <mergeCell ref="X26:AB26"/>
    <mergeCell ref="G25:J25"/>
    <mergeCell ref="K25:L25"/>
    <mergeCell ref="G26:J26"/>
    <mergeCell ref="K26:L26"/>
    <mergeCell ref="M26:P26"/>
    <mergeCell ref="Q26:S26"/>
    <mergeCell ref="M25:P25"/>
    <mergeCell ref="Q25:S25"/>
    <mergeCell ref="T21:W21"/>
    <mergeCell ref="X21:AB21"/>
    <mergeCell ref="T22:W22"/>
    <mergeCell ref="X22:AB22"/>
    <mergeCell ref="T25:W25"/>
    <mergeCell ref="X25:AB25"/>
    <mergeCell ref="G22:J22"/>
    <mergeCell ref="K22:L22"/>
    <mergeCell ref="M22:P22"/>
    <mergeCell ref="Q22:S22"/>
    <mergeCell ref="G21:J21"/>
    <mergeCell ref="K21:L21"/>
    <mergeCell ref="M21:P21"/>
    <mergeCell ref="Q21:S21"/>
    <mergeCell ref="X17:AB17"/>
    <mergeCell ref="G18:J18"/>
    <mergeCell ref="K18:L18"/>
    <mergeCell ref="M18:P18"/>
    <mergeCell ref="Q18:S18"/>
    <mergeCell ref="T18:W18"/>
    <mergeCell ref="X18:AB18"/>
    <mergeCell ref="G17:J17"/>
    <mergeCell ref="K17:L17"/>
    <mergeCell ref="M17:P17"/>
    <mergeCell ref="Q17:S17"/>
    <mergeCell ref="Q14:S14"/>
    <mergeCell ref="T14:W14"/>
    <mergeCell ref="T17:W17"/>
    <mergeCell ref="X14:AB14"/>
    <mergeCell ref="G15:J15"/>
    <mergeCell ref="K15:L15"/>
    <mergeCell ref="M15:P15"/>
    <mergeCell ref="Q15:S15"/>
    <mergeCell ref="T15:W15"/>
    <mergeCell ref="X15:AB15"/>
    <mergeCell ref="K13:L13"/>
    <mergeCell ref="M13:P13"/>
    <mergeCell ref="G14:J14"/>
    <mergeCell ref="K14:L14"/>
    <mergeCell ref="M14:P14"/>
    <mergeCell ref="E2:G3"/>
    <mergeCell ref="H2:T3"/>
    <mergeCell ref="E4:G5"/>
    <mergeCell ref="H4:T5"/>
    <mergeCell ref="E6:G7"/>
    <mergeCell ref="H6:T7"/>
    <mergeCell ref="B10:E11"/>
    <mergeCell ref="G10:J10"/>
    <mergeCell ref="K10:M11"/>
    <mergeCell ref="G11:J11"/>
    <mergeCell ref="AC13:AF13"/>
    <mergeCell ref="B14:C14"/>
    <mergeCell ref="AC14:AF14"/>
    <mergeCell ref="B15:C15"/>
    <mergeCell ref="AC15:AF15"/>
    <mergeCell ref="B13:C13"/>
    <mergeCell ref="Q13:S13"/>
    <mergeCell ref="T13:W13"/>
    <mergeCell ref="X13:AB13"/>
    <mergeCell ref="G13:J13"/>
    <mergeCell ref="B16:C16"/>
    <mergeCell ref="AC16:AF16"/>
    <mergeCell ref="B17:C17"/>
    <mergeCell ref="AC17:AF17"/>
    <mergeCell ref="G16:J16"/>
    <mergeCell ref="K16:L16"/>
    <mergeCell ref="M16:P16"/>
    <mergeCell ref="Q16:S16"/>
    <mergeCell ref="T16:W16"/>
    <mergeCell ref="X16:AB16"/>
    <mergeCell ref="B18:C18"/>
    <mergeCell ref="AC18:AF18"/>
    <mergeCell ref="B19:C19"/>
    <mergeCell ref="AC19:AF19"/>
    <mergeCell ref="G19:J19"/>
    <mergeCell ref="K19:L19"/>
    <mergeCell ref="M19:P19"/>
    <mergeCell ref="Q19:S19"/>
    <mergeCell ref="T19:W19"/>
    <mergeCell ref="X19:AB19"/>
    <mergeCell ref="B20:C20"/>
    <mergeCell ref="AC20:AF20"/>
    <mergeCell ref="B21:C21"/>
    <mergeCell ref="AC21:AF21"/>
    <mergeCell ref="G20:J20"/>
    <mergeCell ref="K20:L20"/>
    <mergeCell ref="M20:P20"/>
    <mergeCell ref="Q20:S20"/>
    <mergeCell ref="T20:W20"/>
    <mergeCell ref="X20:AB20"/>
    <mergeCell ref="B22:C22"/>
    <mergeCell ref="AC22:AF22"/>
    <mergeCell ref="B23:C23"/>
    <mergeCell ref="AC23:AF23"/>
    <mergeCell ref="G23:J23"/>
    <mergeCell ref="K23:L23"/>
    <mergeCell ref="M23:P23"/>
    <mergeCell ref="Q23:S23"/>
    <mergeCell ref="T23:W23"/>
    <mergeCell ref="X23:AB23"/>
    <mergeCell ref="B24:C24"/>
    <mergeCell ref="AC24:AF24"/>
    <mergeCell ref="B25:C25"/>
    <mergeCell ref="AC25:AF25"/>
    <mergeCell ref="G24:J24"/>
    <mergeCell ref="K24:L24"/>
    <mergeCell ref="M24:P24"/>
    <mergeCell ref="Q24:S24"/>
    <mergeCell ref="T24:W24"/>
    <mergeCell ref="X24:AB24"/>
    <mergeCell ref="B26:C26"/>
    <mergeCell ref="AC26:AF26"/>
    <mergeCell ref="B27:C27"/>
    <mergeCell ref="AC27:AF27"/>
    <mergeCell ref="G27:J27"/>
    <mergeCell ref="K27:L27"/>
    <mergeCell ref="M27:P27"/>
    <mergeCell ref="Q27:S27"/>
    <mergeCell ref="T27:W27"/>
    <mergeCell ref="X27:AB27"/>
    <mergeCell ref="B28:C28"/>
    <mergeCell ref="AC28:AF28"/>
    <mergeCell ref="B29:C29"/>
    <mergeCell ref="AC29:AF29"/>
    <mergeCell ref="G28:J28"/>
    <mergeCell ref="K28:L28"/>
    <mergeCell ref="M28:P28"/>
    <mergeCell ref="Q28:S28"/>
    <mergeCell ref="T28:W28"/>
    <mergeCell ref="X28:AB28"/>
    <mergeCell ref="B30:C30"/>
    <mergeCell ref="AC30:AF30"/>
    <mergeCell ref="B31:C31"/>
    <mergeCell ref="AC31:AF31"/>
    <mergeCell ref="G31:J31"/>
    <mergeCell ref="K31:L31"/>
    <mergeCell ref="M31:P31"/>
    <mergeCell ref="Q31:S31"/>
    <mergeCell ref="T31:W31"/>
    <mergeCell ref="X31:AB31"/>
    <mergeCell ref="B32:C32"/>
    <mergeCell ref="AC32:AF32"/>
    <mergeCell ref="B33:C33"/>
    <mergeCell ref="AC33:AF33"/>
    <mergeCell ref="G32:J32"/>
    <mergeCell ref="K32:L32"/>
    <mergeCell ref="M32:P32"/>
    <mergeCell ref="Q32:S32"/>
    <mergeCell ref="T32:W32"/>
    <mergeCell ref="X32:AB32"/>
    <mergeCell ref="B36:C36"/>
    <mergeCell ref="AC36:AF36"/>
    <mergeCell ref="B34:C34"/>
    <mergeCell ref="AC34:AF34"/>
    <mergeCell ref="B35:C35"/>
    <mergeCell ref="AC35:AF35"/>
    <mergeCell ref="G35:J35"/>
    <mergeCell ref="K35:L35"/>
    <mergeCell ref="M35:P35"/>
    <mergeCell ref="Q35:S35"/>
    <mergeCell ref="G42:J42"/>
    <mergeCell ref="K42:L42"/>
    <mergeCell ref="B39:E40"/>
    <mergeCell ref="G39:J39"/>
    <mergeCell ref="K39:M40"/>
    <mergeCell ref="G40:J40"/>
    <mergeCell ref="AC42:AF42"/>
    <mergeCell ref="B43:C43"/>
    <mergeCell ref="AC43:AF43"/>
    <mergeCell ref="B44:C44"/>
    <mergeCell ref="AC44:AF44"/>
    <mergeCell ref="M42:P42"/>
    <mergeCell ref="Q42:S42"/>
    <mergeCell ref="T42:W42"/>
    <mergeCell ref="X42:AB42"/>
    <mergeCell ref="B42:C42"/>
    <mergeCell ref="B45:C45"/>
    <mergeCell ref="AC45:AF45"/>
    <mergeCell ref="B46:C46"/>
    <mergeCell ref="AC46:AF46"/>
    <mergeCell ref="G45:J45"/>
    <mergeCell ref="K45:L45"/>
    <mergeCell ref="M45:P45"/>
    <mergeCell ref="Q45:S45"/>
    <mergeCell ref="T45:W45"/>
    <mergeCell ref="X45:AB45"/>
    <mergeCell ref="B47:C47"/>
    <mergeCell ref="AC47:AF47"/>
    <mergeCell ref="B48:C48"/>
    <mergeCell ref="AC48:AF48"/>
    <mergeCell ref="G48:J48"/>
    <mergeCell ref="K48:L48"/>
    <mergeCell ref="M48:P48"/>
    <mergeCell ref="Q48:S48"/>
    <mergeCell ref="T48:W48"/>
    <mergeCell ref="X48:AB48"/>
    <mergeCell ref="B49:C49"/>
    <mergeCell ref="AC49:AF49"/>
    <mergeCell ref="B50:C50"/>
    <mergeCell ref="AC50:AF50"/>
    <mergeCell ref="G49:J49"/>
    <mergeCell ref="K49:L49"/>
    <mergeCell ref="M49:P49"/>
    <mergeCell ref="Q49:S49"/>
    <mergeCell ref="T49:W49"/>
    <mergeCell ref="X49:AB49"/>
    <mergeCell ref="B51:C51"/>
    <mergeCell ref="AC51:AF51"/>
    <mergeCell ref="B52:C52"/>
    <mergeCell ref="AC52:AF52"/>
    <mergeCell ref="G52:J52"/>
    <mergeCell ref="K52:L52"/>
    <mergeCell ref="M52:P52"/>
    <mergeCell ref="Q52:S52"/>
    <mergeCell ref="T52:W52"/>
    <mergeCell ref="X52:AB52"/>
    <mergeCell ref="B53:C53"/>
    <mergeCell ref="AC53:AF53"/>
    <mergeCell ref="B54:C54"/>
    <mergeCell ref="AC54:AF54"/>
    <mergeCell ref="G53:J53"/>
    <mergeCell ref="K53:L53"/>
    <mergeCell ref="M53:P53"/>
    <mergeCell ref="Q53:S53"/>
    <mergeCell ref="T53:W53"/>
    <mergeCell ref="X53:AB53"/>
    <mergeCell ref="T61:W61"/>
    <mergeCell ref="X61:AB61"/>
    <mergeCell ref="M62:P62"/>
    <mergeCell ref="Q62:S62"/>
    <mergeCell ref="T74:W74"/>
    <mergeCell ref="X74:AB74"/>
    <mergeCell ref="B63:C63"/>
    <mergeCell ref="AC63:AF63"/>
    <mergeCell ref="B64:C64"/>
    <mergeCell ref="G64:J64"/>
    <mergeCell ref="K64:L64"/>
    <mergeCell ref="M64:P64"/>
    <mergeCell ref="Q64:S64"/>
    <mergeCell ref="T64:W64"/>
    <mergeCell ref="AC74:AF74"/>
    <mergeCell ref="B75:C75"/>
    <mergeCell ref="AC75:AF75"/>
    <mergeCell ref="B76:C76"/>
    <mergeCell ref="AC76:AF76"/>
    <mergeCell ref="B74:C74"/>
    <mergeCell ref="G74:J74"/>
    <mergeCell ref="K74:L74"/>
    <mergeCell ref="M74:P74"/>
    <mergeCell ref="Q74:S74"/>
    <mergeCell ref="B77:C77"/>
    <mergeCell ref="AC77:AF77"/>
    <mergeCell ref="B78:C78"/>
    <mergeCell ref="AC78:AF78"/>
    <mergeCell ref="G77:J77"/>
    <mergeCell ref="K77:L77"/>
    <mergeCell ref="M77:P77"/>
    <mergeCell ref="Q77:S77"/>
    <mergeCell ref="T77:W77"/>
    <mergeCell ref="X77:AB77"/>
    <mergeCell ref="B81:E82"/>
    <mergeCell ref="G81:J81"/>
    <mergeCell ref="K81:M82"/>
    <mergeCell ref="G82:J82"/>
    <mergeCell ref="M97:P97"/>
    <mergeCell ref="Q97:S97"/>
    <mergeCell ref="B85:C85"/>
    <mergeCell ref="AC85:AF85"/>
    <mergeCell ref="B86:C86"/>
    <mergeCell ref="AC86:AF86"/>
    <mergeCell ref="Q87:S87"/>
    <mergeCell ref="Q86:S86"/>
    <mergeCell ref="T86:W86"/>
    <mergeCell ref="X86:AB86"/>
    <mergeCell ref="B103:C103"/>
    <mergeCell ref="G103:J103"/>
    <mergeCell ref="K103:L103"/>
    <mergeCell ref="B97:C97"/>
    <mergeCell ref="G97:J97"/>
    <mergeCell ref="K97:L97"/>
    <mergeCell ref="B100:E101"/>
    <mergeCell ref="G100:J100"/>
    <mergeCell ref="K100:M101"/>
    <mergeCell ref="G101:J101"/>
    <mergeCell ref="M103:P103"/>
    <mergeCell ref="Q103:S103"/>
    <mergeCell ref="T103:W103"/>
    <mergeCell ref="X103:AB103"/>
    <mergeCell ref="B104:C104"/>
    <mergeCell ref="AC104:AF104"/>
    <mergeCell ref="B105:C105"/>
    <mergeCell ref="AC105:AF105"/>
    <mergeCell ref="G104:J104"/>
    <mergeCell ref="K104:L104"/>
    <mergeCell ref="M104:P104"/>
    <mergeCell ref="Q104:S104"/>
    <mergeCell ref="T104:W104"/>
    <mergeCell ref="X104:AB104"/>
    <mergeCell ref="B112:C112"/>
    <mergeCell ref="G112:J112"/>
    <mergeCell ref="K112:L112"/>
    <mergeCell ref="B106:C106"/>
    <mergeCell ref="B109:E110"/>
    <mergeCell ref="G109:J109"/>
    <mergeCell ref="K109:M110"/>
    <mergeCell ref="G110:J110"/>
    <mergeCell ref="G106:J106"/>
    <mergeCell ref="K106:L106"/>
    <mergeCell ref="G121:J121"/>
    <mergeCell ref="K121:L121"/>
    <mergeCell ref="B118:E119"/>
    <mergeCell ref="G118:J118"/>
    <mergeCell ref="K118:M119"/>
    <mergeCell ref="G119:J119"/>
    <mergeCell ref="AC121:AF121"/>
    <mergeCell ref="B122:C122"/>
    <mergeCell ref="AC122:AF122"/>
    <mergeCell ref="B123:C123"/>
    <mergeCell ref="AC123:AF123"/>
    <mergeCell ref="M121:P121"/>
    <mergeCell ref="Q121:S121"/>
    <mergeCell ref="T121:W121"/>
    <mergeCell ref="X121:AB121"/>
    <mergeCell ref="B121:C121"/>
    <mergeCell ref="E127:X128"/>
    <mergeCell ref="B131:E132"/>
    <mergeCell ref="M131:Y132"/>
    <mergeCell ref="B134:C134"/>
    <mergeCell ref="F134:G134"/>
    <mergeCell ref="H134:J134"/>
    <mergeCell ref="M134:N134"/>
    <mergeCell ref="O134:U134"/>
    <mergeCell ref="V134:Y134"/>
    <mergeCell ref="B135:C135"/>
    <mergeCell ref="V135:Y135"/>
    <mergeCell ref="B136:C136"/>
    <mergeCell ref="H136:J136"/>
    <mergeCell ref="M136:N136"/>
    <mergeCell ref="O136:U136"/>
    <mergeCell ref="V136:Y136"/>
    <mergeCell ref="B137:C137"/>
    <mergeCell ref="V137:Y137"/>
    <mergeCell ref="B138:C138"/>
    <mergeCell ref="H138:J138"/>
    <mergeCell ref="F138:G138"/>
    <mergeCell ref="B139:C139"/>
    <mergeCell ref="B142:E143"/>
    <mergeCell ref="M142:Y143"/>
    <mergeCell ref="B140:C140"/>
    <mergeCell ref="F140:G140"/>
    <mergeCell ref="H139:J140"/>
    <mergeCell ref="B145:C145"/>
    <mergeCell ref="V145:Y145"/>
    <mergeCell ref="Z145:AC145"/>
    <mergeCell ref="AD145:AF145"/>
    <mergeCell ref="F145:G145"/>
    <mergeCell ref="H145:J145"/>
    <mergeCell ref="M145:N145"/>
    <mergeCell ref="O145:U145"/>
    <mergeCell ref="B146:C146"/>
    <mergeCell ref="F146:G146"/>
    <mergeCell ref="H146:J146"/>
    <mergeCell ref="M146:N146"/>
    <mergeCell ref="B147:C147"/>
    <mergeCell ref="V147:Y147"/>
    <mergeCell ref="B148:C148"/>
    <mergeCell ref="F148:G148"/>
    <mergeCell ref="M148:N148"/>
    <mergeCell ref="O148:U148"/>
    <mergeCell ref="V148:Y148"/>
    <mergeCell ref="B149:C149"/>
    <mergeCell ref="V149:Y149"/>
    <mergeCell ref="O150:U150"/>
    <mergeCell ref="V150:Y150"/>
    <mergeCell ref="B158:C158"/>
    <mergeCell ref="V158:Y158"/>
    <mergeCell ref="B159:C159"/>
    <mergeCell ref="M159:N159"/>
    <mergeCell ref="O159:U159"/>
    <mergeCell ref="V159:Y159"/>
    <mergeCell ref="H159:J159"/>
    <mergeCell ref="F166:G166"/>
    <mergeCell ref="H166:J166"/>
    <mergeCell ref="B167:C167"/>
    <mergeCell ref="F167:G167"/>
    <mergeCell ref="H167:J167"/>
    <mergeCell ref="AD167:AF167"/>
    <mergeCell ref="B168:C168"/>
    <mergeCell ref="F168:G168"/>
    <mergeCell ref="H168:J168"/>
    <mergeCell ref="M168:N168"/>
    <mergeCell ref="O168:U168"/>
    <mergeCell ref="V168:Y168"/>
    <mergeCell ref="Z168:AC168"/>
    <mergeCell ref="M167:N167"/>
    <mergeCell ref="O167:U167"/>
    <mergeCell ref="B169:C169"/>
    <mergeCell ref="V169:Y169"/>
    <mergeCell ref="B170:C170"/>
    <mergeCell ref="H170:J170"/>
    <mergeCell ref="M170:N170"/>
    <mergeCell ref="O170:U170"/>
    <mergeCell ref="V170:Y170"/>
    <mergeCell ref="B171:C171"/>
    <mergeCell ref="V171:Y171"/>
    <mergeCell ref="M172:N172"/>
    <mergeCell ref="O172:U172"/>
    <mergeCell ref="V172:Y172"/>
    <mergeCell ref="H182:J182"/>
    <mergeCell ref="M182:N182"/>
    <mergeCell ref="O182:U182"/>
    <mergeCell ref="V182:Y182"/>
    <mergeCell ref="B184:C184"/>
    <mergeCell ref="F184:G184"/>
    <mergeCell ref="H184:J184"/>
    <mergeCell ref="M184:N184"/>
    <mergeCell ref="B185:C185"/>
    <mergeCell ref="V185:Y185"/>
    <mergeCell ref="B186:C186"/>
    <mergeCell ref="F186:G186"/>
    <mergeCell ref="H186:J186"/>
    <mergeCell ref="M186:N186"/>
    <mergeCell ref="O186:U186"/>
    <mergeCell ref="V186:Y186"/>
    <mergeCell ref="B187:C187"/>
    <mergeCell ref="V187:Y187"/>
    <mergeCell ref="B188:C188"/>
    <mergeCell ref="F188:G188"/>
    <mergeCell ref="H188:J188"/>
    <mergeCell ref="B189:C189"/>
    <mergeCell ref="B190:C190"/>
    <mergeCell ref="F190:G190"/>
    <mergeCell ref="H190:J190"/>
    <mergeCell ref="F189:G189"/>
    <mergeCell ref="H189:J189"/>
    <mergeCell ref="H192:J192"/>
    <mergeCell ref="B193:C193"/>
    <mergeCell ref="B194:C194"/>
    <mergeCell ref="F194:G194"/>
    <mergeCell ref="H194:J194"/>
    <mergeCell ref="F193:G193"/>
    <mergeCell ref="H193:J193"/>
    <mergeCell ref="M194:N194"/>
    <mergeCell ref="O194:U194"/>
    <mergeCell ref="N212:P212"/>
    <mergeCell ref="G213:M213"/>
    <mergeCell ref="N213:P213"/>
    <mergeCell ref="G212:M212"/>
    <mergeCell ref="F202:U203"/>
    <mergeCell ref="G206:M206"/>
    <mergeCell ref="N206:P206"/>
    <mergeCell ref="H196:J197"/>
    <mergeCell ref="Q116:S116"/>
    <mergeCell ref="T116:W116"/>
    <mergeCell ref="X116:AB116"/>
    <mergeCell ref="B87:C87"/>
    <mergeCell ref="G87:J87"/>
    <mergeCell ref="K87:L87"/>
    <mergeCell ref="M87:P87"/>
    <mergeCell ref="M112:P112"/>
    <mergeCell ref="Q112:S112"/>
    <mergeCell ref="B115:C115"/>
    <mergeCell ref="B116:C116"/>
    <mergeCell ref="G116:J116"/>
    <mergeCell ref="K116:L116"/>
    <mergeCell ref="M116:P116"/>
    <mergeCell ref="AC116:AF116"/>
    <mergeCell ref="T87:W87"/>
    <mergeCell ref="X87:AB87"/>
    <mergeCell ref="AC87:AF87"/>
    <mergeCell ref="AC115:AF115"/>
    <mergeCell ref="AC106:AF106"/>
    <mergeCell ref="AC103:AF103"/>
    <mergeCell ref="T97:W97"/>
    <mergeCell ref="X97:AB97"/>
    <mergeCell ref="AC97:AF97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O294"/>
  <sheetViews>
    <sheetView workbookViewId="0" topLeftCell="A1">
      <selection activeCell="H2" sqref="H2:T3"/>
    </sheetView>
  </sheetViews>
  <sheetFormatPr defaultColWidth="9.140625" defaultRowHeight="12" customHeight="1"/>
  <cols>
    <col min="1" max="3" width="2.28125" style="1" customWidth="1"/>
    <col min="4" max="4" width="20.00390625" style="1" customWidth="1"/>
    <col min="5" max="5" width="10.8515625" style="1" customWidth="1"/>
    <col min="6" max="6" width="9.421875" style="1" customWidth="1"/>
    <col min="7" max="7" width="2.28125" style="1" customWidth="1"/>
    <col min="8" max="10" width="2.421875" style="1" customWidth="1"/>
    <col min="11" max="11" width="2.28125" style="1" customWidth="1"/>
    <col min="12" max="12" width="1.8515625" style="1" customWidth="1"/>
    <col min="13" max="21" width="2.28125" style="1" customWidth="1"/>
    <col min="22" max="29" width="2.140625" style="1" customWidth="1"/>
    <col min="30" max="31" width="2.28125" style="1" customWidth="1"/>
    <col min="32" max="32" width="3.140625" style="1" customWidth="1"/>
    <col min="33" max="16384" width="2.28125" style="1" customWidth="1"/>
  </cols>
  <sheetData>
    <row r="1" ht="12" customHeight="1">
      <c r="A1" s="1" t="s">
        <v>383</v>
      </c>
    </row>
    <row r="2" spans="5:24" ht="12" customHeight="1">
      <c r="E2" s="98" t="s">
        <v>38</v>
      </c>
      <c r="F2" s="98"/>
      <c r="G2" s="98"/>
      <c r="H2" s="90" t="s">
        <v>82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5"/>
      <c r="V2" s="5"/>
      <c r="W2" s="5"/>
      <c r="X2" s="5"/>
    </row>
    <row r="3" spans="5:24" ht="12" customHeight="1">
      <c r="E3" s="98"/>
      <c r="F3" s="98"/>
      <c r="G3" s="98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5"/>
      <c r="V3" s="5"/>
      <c r="W3" s="5"/>
      <c r="X3" s="5"/>
    </row>
    <row r="4" spans="5:31" ht="12" customHeight="1">
      <c r="E4" s="98" t="s">
        <v>39</v>
      </c>
      <c r="F4" s="98"/>
      <c r="G4" s="98"/>
      <c r="H4" s="90" t="s">
        <v>61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5"/>
      <c r="V4" s="5"/>
      <c r="W4" s="5"/>
      <c r="X4" s="5"/>
      <c r="AE4" s="3"/>
    </row>
    <row r="5" spans="5:24" ht="12" customHeight="1">
      <c r="E5" s="98"/>
      <c r="F5" s="98"/>
      <c r="G5" s="98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5"/>
      <c r="V5" s="5"/>
      <c r="W5" s="5"/>
      <c r="X5" s="5"/>
    </row>
    <row r="6" spans="5:24" ht="12" customHeight="1">
      <c r="E6" s="98" t="s">
        <v>40</v>
      </c>
      <c r="F6" s="98"/>
      <c r="G6" s="98"/>
      <c r="H6" s="99">
        <v>39866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6"/>
      <c r="V6" s="6"/>
      <c r="W6" s="6"/>
      <c r="X6" s="6"/>
    </row>
    <row r="7" spans="5:40" ht="12" customHeight="1">
      <c r="E7" s="98"/>
      <c r="F7" s="98"/>
      <c r="G7" s="98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6"/>
      <c r="V7" s="6"/>
      <c r="W7" s="6"/>
      <c r="X7" s="6"/>
      <c r="AN7" s="3"/>
    </row>
    <row r="8" spans="6:40" ht="12" customHeight="1"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6"/>
      <c r="Y8" s="6"/>
      <c r="Z8" s="6"/>
      <c r="AN8" s="3"/>
    </row>
    <row r="10" spans="2:32" ht="12" customHeight="1">
      <c r="B10" s="90" t="s">
        <v>10</v>
      </c>
      <c r="C10" s="90"/>
      <c r="D10" s="90"/>
      <c r="E10" s="90"/>
      <c r="F10" s="7"/>
      <c r="G10" s="96"/>
      <c r="H10" s="96"/>
      <c r="I10" s="96"/>
      <c r="J10" s="96"/>
      <c r="K10" s="97">
        <v>576</v>
      </c>
      <c r="L10" s="97"/>
      <c r="M10" s="9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2" customHeight="1">
      <c r="B11" s="90"/>
      <c r="C11" s="90"/>
      <c r="D11" s="90"/>
      <c r="E11" s="90"/>
      <c r="F11" s="7"/>
      <c r="G11" s="96"/>
      <c r="H11" s="96"/>
      <c r="I11" s="96"/>
      <c r="J11" s="96"/>
      <c r="K11" s="97"/>
      <c r="L11" s="97"/>
      <c r="M11" s="9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2" customHeight="1">
      <c r="B12" s="4"/>
      <c r="C12" s="4"/>
      <c r="D12" s="4"/>
      <c r="E12" s="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ht="12" customHeight="1">
      <c r="B13" s="85" t="s">
        <v>2</v>
      </c>
      <c r="C13" s="85"/>
      <c r="D13" s="3" t="s">
        <v>0</v>
      </c>
      <c r="E13" s="3" t="s">
        <v>1</v>
      </c>
      <c r="F13" s="3" t="s">
        <v>12</v>
      </c>
      <c r="G13" s="85" t="s">
        <v>9</v>
      </c>
      <c r="H13" s="85"/>
      <c r="I13" s="85"/>
      <c r="J13" s="85"/>
      <c r="K13" s="85" t="s">
        <v>4</v>
      </c>
      <c r="L13" s="85"/>
      <c r="M13" s="85" t="s">
        <v>5</v>
      </c>
      <c r="N13" s="85"/>
      <c r="O13" s="85"/>
      <c r="P13" s="85"/>
      <c r="Q13" s="85" t="s">
        <v>6</v>
      </c>
      <c r="R13" s="85"/>
      <c r="S13" s="85"/>
      <c r="T13" s="85" t="s">
        <v>15</v>
      </c>
      <c r="U13" s="85"/>
      <c r="V13" s="85"/>
      <c r="W13" s="85"/>
      <c r="X13" s="85" t="s">
        <v>8</v>
      </c>
      <c r="Y13" s="85"/>
      <c r="Z13" s="85"/>
      <c r="AA13" s="85"/>
      <c r="AB13" s="85"/>
      <c r="AC13" s="85" t="s">
        <v>3</v>
      </c>
      <c r="AD13" s="85"/>
      <c r="AE13" s="85"/>
      <c r="AF13" s="85"/>
    </row>
    <row r="14" spans="2:32" ht="12" customHeight="1">
      <c r="B14" s="85"/>
      <c r="C14" s="85"/>
      <c r="D14" s="3"/>
      <c r="E14" s="3"/>
      <c r="F14" s="3"/>
      <c r="G14" s="85"/>
      <c r="H14" s="85"/>
      <c r="I14" s="85"/>
      <c r="J14" s="85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2:32" ht="12" customHeight="1">
      <c r="B15" s="85">
        <v>1</v>
      </c>
      <c r="C15" s="85"/>
      <c r="D15" s="51" t="s">
        <v>86</v>
      </c>
      <c r="E15" s="9" t="s">
        <v>69</v>
      </c>
      <c r="F15" s="45">
        <v>544</v>
      </c>
      <c r="G15" s="85">
        <v>29</v>
      </c>
      <c r="H15" s="85"/>
      <c r="I15" s="85"/>
      <c r="J15" s="85"/>
      <c r="K15" s="85">
        <v>1</v>
      </c>
      <c r="L15" s="85"/>
      <c r="M15" s="85">
        <v>0.95</v>
      </c>
      <c r="N15" s="85"/>
      <c r="O15" s="85"/>
      <c r="P15" s="85"/>
      <c r="Q15" s="85">
        <v>0.98</v>
      </c>
      <c r="R15" s="85"/>
      <c r="S15" s="85"/>
      <c r="T15" s="95">
        <f>SUM(0.5*(F15/600+F15/576))</f>
        <v>0.9255555555555555</v>
      </c>
      <c r="U15" s="95"/>
      <c r="V15" s="95"/>
      <c r="W15" s="95"/>
      <c r="X15" s="95">
        <f aca="true" t="shared" si="0" ref="X15:X36">SUM((G15-B15+0.5))/G15</f>
        <v>0.9827586206896551</v>
      </c>
      <c r="Y15" s="95"/>
      <c r="Z15" s="95"/>
      <c r="AA15" s="95"/>
      <c r="AB15" s="95"/>
      <c r="AC15" s="95">
        <f>SUM(((T15*Q15)+X15)*K15*M15)</f>
        <v>1.7953129118773945</v>
      </c>
      <c r="AD15" s="95"/>
      <c r="AE15" s="95"/>
      <c r="AF15" s="95"/>
    </row>
    <row r="16" spans="2:32" ht="12" customHeight="1">
      <c r="B16" s="85">
        <v>2</v>
      </c>
      <c r="C16" s="85"/>
      <c r="D16" s="51" t="s">
        <v>200</v>
      </c>
      <c r="E16" s="9" t="s">
        <v>13</v>
      </c>
      <c r="F16" s="45">
        <v>540</v>
      </c>
      <c r="G16" s="85">
        <v>29</v>
      </c>
      <c r="H16" s="85"/>
      <c r="I16" s="85"/>
      <c r="J16" s="85"/>
      <c r="K16" s="85">
        <v>1</v>
      </c>
      <c r="L16" s="85"/>
      <c r="M16" s="85">
        <v>0.95</v>
      </c>
      <c r="N16" s="85"/>
      <c r="O16" s="85"/>
      <c r="P16" s="85"/>
      <c r="Q16" s="85">
        <v>0.98</v>
      </c>
      <c r="R16" s="85"/>
      <c r="S16" s="85"/>
      <c r="T16" s="95">
        <f aca="true" t="shared" si="1" ref="T16:T36">SUM(0.5*(F16/600+F16/576))</f>
        <v>0.91875</v>
      </c>
      <c r="U16" s="95"/>
      <c r="V16" s="95"/>
      <c r="W16" s="95"/>
      <c r="X16" s="95">
        <f t="shared" si="0"/>
        <v>0.9482758620689655</v>
      </c>
      <c r="Y16" s="95"/>
      <c r="Z16" s="95"/>
      <c r="AA16" s="95"/>
      <c r="AB16" s="95"/>
      <c r="AC16" s="95">
        <f aca="true" t="shared" si="2" ref="AC16:AC36">SUM(((T16*Q16)+X16)*K16*M16)</f>
        <v>1.7562183189655172</v>
      </c>
      <c r="AD16" s="95"/>
      <c r="AE16" s="95"/>
      <c r="AF16" s="95"/>
    </row>
    <row r="17" spans="2:32" ht="12" customHeight="1">
      <c r="B17" s="85">
        <v>3</v>
      </c>
      <c r="C17" s="85"/>
      <c r="D17" s="51" t="s">
        <v>88</v>
      </c>
      <c r="E17" s="9" t="s">
        <v>89</v>
      </c>
      <c r="F17" s="45">
        <v>534</v>
      </c>
      <c r="G17" s="85">
        <v>29</v>
      </c>
      <c r="H17" s="85"/>
      <c r="I17" s="85"/>
      <c r="J17" s="85"/>
      <c r="K17" s="85">
        <v>1</v>
      </c>
      <c r="L17" s="85"/>
      <c r="M17" s="85">
        <v>0.95</v>
      </c>
      <c r="N17" s="85"/>
      <c r="O17" s="85"/>
      <c r="P17" s="85"/>
      <c r="Q17" s="85">
        <v>0.98</v>
      </c>
      <c r="R17" s="85"/>
      <c r="S17" s="85"/>
      <c r="T17" s="95">
        <f t="shared" si="1"/>
        <v>0.9085416666666667</v>
      </c>
      <c r="U17" s="95"/>
      <c r="V17" s="95"/>
      <c r="W17" s="95"/>
      <c r="X17" s="95">
        <f t="shared" si="0"/>
        <v>0.9137931034482759</v>
      </c>
      <c r="Y17" s="95"/>
      <c r="Z17" s="95"/>
      <c r="AA17" s="95"/>
      <c r="AB17" s="95"/>
      <c r="AC17" s="95">
        <f t="shared" si="2"/>
        <v>1.7139557399425287</v>
      </c>
      <c r="AD17" s="95"/>
      <c r="AE17" s="95"/>
      <c r="AF17" s="95"/>
    </row>
    <row r="18" spans="2:32" ht="12" customHeight="1">
      <c r="B18" s="85">
        <v>4</v>
      </c>
      <c r="C18" s="85"/>
      <c r="D18" s="51" t="s">
        <v>92</v>
      </c>
      <c r="E18" s="9" t="s">
        <v>69</v>
      </c>
      <c r="F18" s="45">
        <v>530</v>
      </c>
      <c r="G18" s="85">
        <v>29</v>
      </c>
      <c r="H18" s="85"/>
      <c r="I18" s="85"/>
      <c r="J18" s="85"/>
      <c r="K18" s="85">
        <v>1</v>
      </c>
      <c r="L18" s="85"/>
      <c r="M18" s="85">
        <v>0.95</v>
      </c>
      <c r="N18" s="85"/>
      <c r="O18" s="85"/>
      <c r="P18" s="85"/>
      <c r="Q18" s="85">
        <v>0.98</v>
      </c>
      <c r="R18" s="85"/>
      <c r="S18" s="85"/>
      <c r="T18" s="95">
        <f t="shared" si="1"/>
        <v>0.9017361111111111</v>
      </c>
      <c r="U18" s="95"/>
      <c r="V18" s="95"/>
      <c r="W18" s="95"/>
      <c r="X18" s="95">
        <f t="shared" si="0"/>
        <v>0.8793103448275862</v>
      </c>
      <c r="Y18" s="95"/>
      <c r="Z18" s="95"/>
      <c r="AA18" s="95"/>
      <c r="AB18" s="95"/>
      <c r="AC18" s="95">
        <f t="shared" si="2"/>
        <v>1.6748611470306511</v>
      </c>
      <c r="AD18" s="95"/>
      <c r="AE18" s="95"/>
      <c r="AF18" s="95"/>
    </row>
    <row r="19" spans="2:32" ht="12" customHeight="1">
      <c r="B19" s="85">
        <v>5</v>
      </c>
      <c r="C19" s="85"/>
      <c r="D19" s="51" t="s">
        <v>96</v>
      </c>
      <c r="E19" s="9" t="s">
        <v>69</v>
      </c>
      <c r="F19" s="45">
        <v>526</v>
      </c>
      <c r="G19" s="85">
        <v>29</v>
      </c>
      <c r="H19" s="85"/>
      <c r="I19" s="85"/>
      <c r="J19" s="85"/>
      <c r="K19" s="85">
        <v>1</v>
      </c>
      <c r="L19" s="85"/>
      <c r="M19" s="85">
        <v>0.95</v>
      </c>
      <c r="N19" s="85"/>
      <c r="O19" s="85"/>
      <c r="P19" s="85"/>
      <c r="Q19" s="85">
        <v>0.98</v>
      </c>
      <c r="R19" s="85"/>
      <c r="S19" s="85"/>
      <c r="T19" s="95">
        <f t="shared" si="1"/>
        <v>0.8949305555555556</v>
      </c>
      <c r="U19" s="95"/>
      <c r="V19" s="95"/>
      <c r="W19" s="95"/>
      <c r="X19" s="95">
        <f t="shared" si="0"/>
        <v>0.8448275862068966</v>
      </c>
      <c r="Y19" s="95"/>
      <c r="Z19" s="95"/>
      <c r="AA19" s="95"/>
      <c r="AB19" s="95"/>
      <c r="AC19" s="95">
        <f t="shared" si="2"/>
        <v>1.6357665541187738</v>
      </c>
      <c r="AD19" s="95"/>
      <c r="AE19" s="95"/>
      <c r="AF19" s="95"/>
    </row>
    <row r="20" spans="2:41" ht="12" customHeight="1">
      <c r="B20" s="85">
        <v>6</v>
      </c>
      <c r="C20" s="85"/>
      <c r="D20" s="51" t="s">
        <v>97</v>
      </c>
      <c r="E20" s="9" t="s">
        <v>13</v>
      </c>
      <c r="F20" s="45">
        <v>522</v>
      </c>
      <c r="G20" s="85">
        <v>29</v>
      </c>
      <c r="H20" s="85"/>
      <c r="I20" s="85"/>
      <c r="J20" s="85"/>
      <c r="K20" s="85">
        <v>1</v>
      </c>
      <c r="L20" s="85"/>
      <c r="M20" s="85">
        <v>0.95</v>
      </c>
      <c r="N20" s="85"/>
      <c r="O20" s="85"/>
      <c r="P20" s="85"/>
      <c r="Q20" s="85">
        <v>0.98</v>
      </c>
      <c r="R20" s="85"/>
      <c r="S20" s="85"/>
      <c r="T20" s="95">
        <f t="shared" si="1"/>
        <v>0.888125</v>
      </c>
      <c r="U20" s="95"/>
      <c r="V20" s="95"/>
      <c r="W20" s="95"/>
      <c r="X20" s="95">
        <f t="shared" si="0"/>
        <v>0.8103448275862069</v>
      </c>
      <c r="Y20" s="95"/>
      <c r="Z20" s="95"/>
      <c r="AA20" s="95"/>
      <c r="AB20" s="95"/>
      <c r="AC20" s="95">
        <f t="shared" si="2"/>
        <v>1.5966719612068965</v>
      </c>
      <c r="AD20" s="95"/>
      <c r="AE20" s="95"/>
      <c r="AF20" s="95"/>
      <c r="AO20" s="3"/>
    </row>
    <row r="21" spans="2:32" ht="12" customHeight="1">
      <c r="B21" s="85">
        <v>7</v>
      </c>
      <c r="C21" s="85"/>
      <c r="D21" s="51" t="s">
        <v>98</v>
      </c>
      <c r="E21" s="9" t="s">
        <v>69</v>
      </c>
      <c r="F21" s="45">
        <v>518</v>
      </c>
      <c r="G21" s="85">
        <v>29</v>
      </c>
      <c r="H21" s="85"/>
      <c r="I21" s="85"/>
      <c r="J21" s="85"/>
      <c r="K21" s="85">
        <v>1</v>
      </c>
      <c r="L21" s="85"/>
      <c r="M21" s="85">
        <v>0.95</v>
      </c>
      <c r="N21" s="85"/>
      <c r="O21" s="85"/>
      <c r="P21" s="85"/>
      <c r="Q21" s="85">
        <v>0.98</v>
      </c>
      <c r="R21" s="85"/>
      <c r="S21" s="85"/>
      <c r="T21" s="95">
        <f t="shared" si="1"/>
        <v>0.8813194444444444</v>
      </c>
      <c r="U21" s="95"/>
      <c r="V21" s="95"/>
      <c r="W21" s="95"/>
      <c r="X21" s="95">
        <f t="shared" si="0"/>
        <v>0.7758620689655172</v>
      </c>
      <c r="Y21" s="95"/>
      <c r="Z21" s="95"/>
      <c r="AA21" s="95"/>
      <c r="AB21" s="95"/>
      <c r="AC21" s="95">
        <f t="shared" si="2"/>
        <v>1.557577368295019</v>
      </c>
      <c r="AD21" s="95"/>
      <c r="AE21" s="95"/>
      <c r="AF21" s="95"/>
    </row>
    <row r="22" spans="2:32" ht="12" customHeight="1">
      <c r="B22" s="85">
        <v>8</v>
      </c>
      <c r="C22" s="85"/>
      <c r="D22" s="51" t="s">
        <v>201</v>
      </c>
      <c r="E22" s="9" t="s">
        <v>89</v>
      </c>
      <c r="F22" s="45">
        <v>513</v>
      </c>
      <c r="G22" s="85">
        <v>29</v>
      </c>
      <c r="H22" s="85"/>
      <c r="I22" s="85"/>
      <c r="J22" s="85"/>
      <c r="K22" s="85">
        <v>1</v>
      </c>
      <c r="L22" s="85"/>
      <c r="M22" s="85">
        <v>0.95</v>
      </c>
      <c r="N22" s="85"/>
      <c r="O22" s="85"/>
      <c r="P22" s="85"/>
      <c r="Q22" s="85">
        <v>0.98</v>
      </c>
      <c r="R22" s="85"/>
      <c r="S22" s="85"/>
      <c r="T22" s="95">
        <f t="shared" si="1"/>
        <v>0.8728125</v>
      </c>
      <c r="U22" s="95"/>
      <c r="V22" s="95"/>
      <c r="W22" s="95"/>
      <c r="X22" s="95">
        <f t="shared" si="0"/>
        <v>0.7413793103448276</v>
      </c>
      <c r="Y22" s="95"/>
      <c r="Z22" s="95"/>
      <c r="AA22" s="95"/>
      <c r="AB22" s="95"/>
      <c r="AC22" s="95">
        <f t="shared" si="2"/>
        <v>1.5168987823275861</v>
      </c>
      <c r="AD22" s="95"/>
      <c r="AE22" s="95"/>
      <c r="AF22" s="95"/>
    </row>
    <row r="23" spans="2:32" ht="12" customHeight="1">
      <c r="B23" s="85">
        <v>9</v>
      </c>
      <c r="C23" s="85"/>
      <c r="D23" s="51" t="s">
        <v>327</v>
      </c>
      <c r="E23" s="9" t="s">
        <v>321</v>
      </c>
      <c r="F23" s="45">
        <v>507</v>
      </c>
      <c r="G23" s="85">
        <v>29</v>
      </c>
      <c r="H23" s="85"/>
      <c r="I23" s="85"/>
      <c r="J23" s="85"/>
      <c r="K23" s="85">
        <v>1</v>
      </c>
      <c r="L23" s="85"/>
      <c r="M23" s="85">
        <v>0.95</v>
      </c>
      <c r="N23" s="85"/>
      <c r="O23" s="85"/>
      <c r="P23" s="85"/>
      <c r="Q23" s="85">
        <v>0.98</v>
      </c>
      <c r="R23" s="85"/>
      <c r="S23" s="85"/>
      <c r="T23" s="95">
        <f t="shared" si="1"/>
        <v>0.8626041666666666</v>
      </c>
      <c r="U23" s="95"/>
      <c r="V23" s="95"/>
      <c r="W23" s="95"/>
      <c r="X23" s="95">
        <f t="shared" si="0"/>
        <v>0.7068965517241379</v>
      </c>
      <c r="Y23" s="95"/>
      <c r="Z23" s="95"/>
      <c r="AA23" s="95"/>
      <c r="AB23" s="95"/>
      <c r="AC23" s="95">
        <f t="shared" si="2"/>
        <v>1.4746362033045974</v>
      </c>
      <c r="AD23" s="95"/>
      <c r="AE23" s="95"/>
      <c r="AF23" s="95"/>
    </row>
    <row r="24" spans="2:32" ht="12" customHeight="1">
      <c r="B24" s="85">
        <v>10</v>
      </c>
      <c r="C24" s="85"/>
      <c r="D24" s="51" t="s">
        <v>102</v>
      </c>
      <c r="E24" s="9" t="s">
        <v>101</v>
      </c>
      <c r="F24" s="45">
        <v>499</v>
      </c>
      <c r="G24" s="85">
        <v>29</v>
      </c>
      <c r="H24" s="85"/>
      <c r="I24" s="85"/>
      <c r="J24" s="85"/>
      <c r="K24" s="85">
        <v>1</v>
      </c>
      <c r="L24" s="85"/>
      <c r="M24" s="85">
        <v>0.95</v>
      </c>
      <c r="N24" s="85"/>
      <c r="O24" s="85"/>
      <c r="P24" s="85"/>
      <c r="Q24" s="85">
        <v>0.98</v>
      </c>
      <c r="R24" s="85"/>
      <c r="S24" s="85"/>
      <c r="T24" s="95">
        <f t="shared" si="1"/>
        <v>0.8489930555555556</v>
      </c>
      <c r="U24" s="95"/>
      <c r="V24" s="95"/>
      <c r="W24" s="95"/>
      <c r="X24" s="95">
        <f t="shared" si="0"/>
        <v>0.6724137931034483</v>
      </c>
      <c r="Y24" s="95"/>
      <c r="Z24" s="95"/>
      <c r="AA24" s="95"/>
      <c r="AB24" s="95"/>
      <c r="AC24" s="95">
        <f t="shared" si="2"/>
        <v>1.429205638170498</v>
      </c>
      <c r="AD24" s="95"/>
      <c r="AE24" s="95"/>
      <c r="AF24" s="95"/>
    </row>
    <row r="25" spans="2:32" ht="12" customHeight="1">
      <c r="B25" s="85">
        <v>11</v>
      </c>
      <c r="C25" s="85"/>
      <c r="D25" s="51" t="s">
        <v>328</v>
      </c>
      <c r="E25" s="9" t="s">
        <v>69</v>
      </c>
      <c r="F25" s="45">
        <v>497</v>
      </c>
      <c r="G25" s="85">
        <v>29</v>
      </c>
      <c r="H25" s="85"/>
      <c r="I25" s="85"/>
      <c r="J25" s="85"/>
      <c r="K25" s="85">
        <v>1</v>
      </c>
      <c r="L25" s="85"/>
      <c r="M25" s="85">
        <v>0.95</v>
      </c>
      <c r="N25" s="85"/>
      <c r="O25" s="85"/>
      <c r="P25" s="85"/>
      <c r="Q25" s="85">
        <v>0.98</v>
      </c>
      <c r="R25" s="85"/>
      <c r="S25" s="85"/>
      <c r="T25" s="95">
        <f t="shared" si="1"/>
        <v>0.8455902777777777</v>
      </c>
      <c r="U25" s="95"/>
      <c r="V25" s="95"/>
      <c r="W25" s="95"/>
      <c r="X25" s="95">
        <f t="shared" si="0"/>
        <v>0.6379310344827587</v>
      </c>
      <c r="Y25" s="95"/>
      <c r="Z25" s="95"/>
      <c r="AA25" s="95"/>
      <c r="AB25" s="95"/>
      <c r="AC25" s="95">
        <f t="shared" si="2"/>
        <v>1.3932790313697316</v>
      </c>
      <c r="AD25" s="95"/>
      <c r="AE25" s="95"/>
      <c r="AF25" s="95"/>
    </row>
    <row r="26" spans="2:32" ht="12" customHeight="1">
      <c r="B26" s="85">
        <v>12</v>
      </c>
      <c r="C26" s="85"/>
      <c r="D26" s="51" t="s">
        <v>94</v>
      </c>
      <c r="E26" s="9" t="s">
        <v>69</v>
      </c>
      <c r="F26" s="45">
        <v>492</v>
      </c>
      <c r="G26" s="85">
        <v>29</v>
      </c>
      <c r="H26" s="85"/>
      <c r="I26" s="85"/>
      <c r="J26" s="85"/>
      <c r="K26" s="85">
        <v>1</v>
      </c>
      <c r="L26" s="85"/>
      <c r="M26" s="85">
        <v>0.95</v>
      </c>
      <c r="N26" s="85"/>
      <c r="O26" s="85"/>
      <c r="P26" s="85"/>
      <c r="Q26" s="85">
        <v>0.98</v>
      </c>
      <c r="R26" s="85"/>
      <c r="S26" s="85"/>
      <c r="T26" s="95">
        <f t="shared" si="1"/>
        <v>0.8370833333333333</v>
      </c>
      <c r="U26" s="95"/>
      <c r="V26" s="95"/>
      <c r="W26" s="95"/>
      <c r="X26" s="95">
        <f t="shared" si="0"/>
        <v>0.603448275862069</v>
      </c>
      <c r="Y26" s="95"/>
      <c r="Z26" s="95"/>
      <c r="AA26" s="95"/>
      <c r="AB26" s="95"/>
      <c r="AC26" s="95">
        <f t="shared" si="2"/>
        <v>1.3526004454022988</v>
      </c>
      <c r="AD26" s="95"/>
      <c r="AE26" s="95"/>
      <c r="AF26" s="95"/>
    </row>
    <row r="27" spans="2:32" ht="12" customHeight="1">
      <c r="B27" s="85">
        <v>13</v>
      </c>
      <c r="C27" s="85"/>
      <c r="D27" s="51" t="s">
        <v>329</v>
      </c>
      <c r="E27" s="9" t="s">
        <v>107</v>
      </c>
      <c r="F27" s="45">
        <v>490</v>
      </c>
      <c r="G27" s="85">
        <v>29</v>
      </c>
      <c r="H27" s="85"/>
      <c r="I27" s="85"/>
      <c r="J27" s="85"/>
      <c r="K27" s="85">
        <v>1</v>
      </c>
      <c r="L27" s="85"/>
      <c r="M27" s="85">
        <v>0.95</v>
      </c>
      <c r="N27" s="85"/>
      <c r="O27" s="85"/>
      <c r="P27" s="85"/>
      <c r="Q27" s="85">
        <v>0.98</v>
      </c>
      <c r="R27" s="85"/>
      <c r="S27" s="85"/>
      <c r="T27" s="95">
        <f t="shared" si="1"/>
        <v>0.8336805555555555</v>
      </c>
      <c r="U27" s="95"/>
      <c r="V27" s="95"/>
      <c r="W27" s="95"/>
      <c r="X27" s="95">
        <f t="shared" si="0"/>
        <v>0.5689655172413793</v>
      </c>
      <c r="Y27" s="95"/>
      <c r="Z27" s="95"/>
      <c r="AA27" s="95"/>
      <c r="AB27" s="95"/>
      <c r="AC27" s="95">
        <f t="shared" si="2"/>
        <v>1.3166738386015324</v>
      </c>
      <c r="AD27" s="95"/>
      <c r="AE27" s="95"/>
      <c r="AF27" s="95"/>
    </row>
    <row r="28" spans="2:32" ht="12" customHeight="1">
      <c r="B28" s="85">
        <v>14</v>
      </c>
      <c r="C28" s="85"/>
      <c r="D28" s="51" t="s">
        <v>330</v>
      </c>
      <c r="E28" s="9" t="s">
        <v>331</v>
      </c>
      <c r="F28" s="45">
        <v>488</v>
      </c>
      <c r="G28" s="85">
        <v>29</v>
      </c>
      <c r="H28" s="85"/>
      <c r="I28" s="85"/>
      <c r="J28" s="85"/>
      <c r="K28" s="85">
        <v>1</v>
      </c>
      <c r="L28" s="85"/>
      <c r="M28" s="85">
        <v>0.95</v>
      </c>
      <c r="N28" s="85"/>
      <c r="O28" s="85"/>
      <c r="P28" s="85"/>
      <c r="Q28" s="85">
        <v>0.98</v>
      </c>
      <c r="R28" s="85"/>
      <c r="S28" s="85"/>
      <c r="T28" s="95">
        <f t="shared" si="1"/>
        <v>0.8302777777777778</v>
      </c>
      <c r="U28" s="95"/>
      <c r="V28" s="95"/>
      <c r="W28" s="95"/>
      <c r="X28" s="95">
        <f t="shared" si="0"/>
        <v>0.5344827586206896</v>
      </c>
      <c r="Y28" s="95"/>
      <c r="Z28" s="95"/>
      <c r="AA28" s="95"/>
      <c r="AB28" s="95"/>
      <c r="AC28" s="95">
        <f t="shared" si="2"/>
        <v>1.2807472318007662</v>
      </c>
      <c r="AD28" s="95"/>
      <c r="AE28" s="95"/>
      <c r="AF28" s="95"/>
    </row>
    <row r="29" spans="2:32" ht="12" customHeight="1">
      <c r="B29" s="85">
        <v>15</v>
      </c>
      <c r="C29" s="85"/>
      <c r="D29" s="51" t="s">
        <v>332</v>
      </c>
      <c r="E29" s="9" t="s">
        <v>107</v>
      </c>
      <c r="F29" s="45">
        <v>486</v>
      </c>
      <c r="G29" s="85">
        <v>29</v>
      </c>
      <c r="H29" s="85"/>
      <c r="I29" s="85"/>
      <c r="J29" s="85"/>
      <c r="K29" s="85">
        <v>1</v>
      </c>
      <c r="L29" s="85"/>
      <c r="M29" s="85">
        <v>0.95</v>
      </c>
      <c r="N29" s="85"/>
      <c r="O29" s="85"/>
      <c r="P29" s="85"/>
      <c r="Q29" s="85">
        <v>0.98</v>
      </c>
      <c r="R29" s="85"/>
      <c r="S29" s="85"/>
      <c r="T29" s="95">
        <f t="shared" si="1"/>
        <v>0.826875</v>
      </c>
      <c r="U29" s="95"/>
      <c r="V29" s="95"/>
      <c r="W29" s="95"/>
      <c r="X29" s="95">
        <f t="shared" si="0"/>
        <v>0.5</v>
      </c>
      <c r="Y29" s="95"/>
      <c r="Z29" s="95"/>
      <c r="AA29" s="95"/>
      <c r="AB29" s="95"/>
      <c r="AC29" s="95">
        <f t="shared" si="2"/>
        <v>1.244820625</v>
      </c>
      <c r="AD29" s="95"/>
      <c r="AE29" s="95"/>
      <c r="AF29" s="95"/>
    </row>
    <row r="30" spans="2:32" ht="12" customHeight="1">
      <c r="B30" s="85">
        <v>16</v>
      </c>
      <c r="C30" s="85"/>
      <c r="D30" s="51" t="s">
        <v>211</v>
      </c>
      <c r="E30" s="9" t="s">
        <v>105</v>
      </c>
      <c r="F30" s="45">
        <v>479</v>
      </c>
      <c r="G30" s="85">
        <v>29</v>
      </c>
      <c r="H30" s="85"/>
      <c r="I30" s="85"/>
      <c r="J30" s="85"/>
      <c r="K30" s="85">
        <v>1</v>
      </c>
      <c r="L30" s="85"/>
      <c r="M30" s="85">
        <v>0.95</v>
      </c>
      <c r="N30" s="85"/>
      <c r="O30" s="85"/>
      <c r="P30" s="85"/>
      <c r="Q30" s="85">
        <v>0.98</v>
      </c>
      <c r="R30" s="85"/>
      <c r="S30" s="85"/>
      <c r="T30" s="95">
        <f t="shared" si="1"/>
        <v>0.8149652777777778</v>
      </c>
      <c r="U30" s="95"/>
      <c r="V30" s="95"/>
      <c r="W30" s="95"/>
      <c r="X30" s="95">
        <f t="shared" si="0"/>
        <v>0.46551724137931033</v>
      </c>
      <c r="Y30" s="95"/>
      <c r="Z30" s="95"/>
      <c r="AA30" s="95"/>
      <c r="AB30" s="95"/>
      <c r="AC30" s="95">
        <f t="shared" si="2"/>
        <v>1.2009740529214559</v>
      </c>
      <c r="AD30" s="95"/>
      <c r="AE30" s="95"/>
      <c r="AF30" s="95"/>
    </row>
    <row r="31" spans="2:32" ht="12" customHeight="1">
      <c r="B31" s="85">
        <v>17</v>
      </c>
      <c r="C31" s="85"/>
      <c r="D31" s="51" t="s">
        <v>333</v>
      </c>
      <c r="E31" s="9" t="s">
        <v>334</v>
      </c>
      <c r="F31" s="45">
        <v>467</v>
      </c>
      <c r="G31" s="85">
        <v>29</v>
      </c>
      <c r="H31" s="85"/>
      <c r="I31" s="85"/>
      <c r="J31" s="85"/>
      <c r="K31" s="85">
        <v>1</v>
      </c>
      <c r="L31" s="85"/>
      <c r="M31" s="85">
        <v>0.95</v>
      </c>
      <c r="N31" s="85"/>
      <c r="O31" s="85"/>
      <c r="P31" s="85"/>
      <c r="Q31" s="85">
        <v>0.98</v>
      </c>
      <c r="R31" s="85"/>
      <c r="S31" s="85"/>
      <c r="T31" s="95">
        <f t="shared" si="1"/>
        <v>0.7945486111111111</v>
      </c>
      <c r="U31" s="95"/>
      <c r="V31" s="95"/>
      <c r="W31" s="95"/>
      <c r="X31" s="95">
        <f t="shared" si="0"/>
        <v>0.43103448275862066</v>
      </c>
      <c r="Y31" s="95"/>
      <c r="Z31" s="95"/>
      <c r="AA31" s="95"/>
      <c r="AB31" s="95"/>
      <c r="AC31" s="95">
        <f t="shared" si="2"/>
        <v>1.1492075155651338</v>
      </c>
      <c r="AD31" s="95"/>
      <c r="AE31" s="95"/>
      <c r="AF31" s="95"/>
    </row>
    <row r="32" spans="2:32" ht="12" customHeight="1">
      <c r="B32" s="85">
        <v>18</v>
      </c>
      <c r="C32" s="85"/>
      <c r="D32" s="51" t="s">
        <v>208</v>
      </c>
      <c r="E32" s="9" t="s">
        <v>69</v>
      </c>
      <c r="F32" s="45">
        <v>462</v>
      </c>
      <c r="G32" s="85">
        <v>29</v>
      </c>
      <c r="H32" s="85"/>
      <c r="I32" s="85"/>
      <c r="J32" s="85"/>
      <c r="K32" s="85">
        <v>1</v>
      </c>
      <c r="L32" s="85"/>
      <c r="M32" s="85">
        <v>0.95</v>
      </c>
      <c r="N32" s="85"/>
      <c r="O32" s="85"/>
      <c r="P32" s="85"/>
      <c r="Q32" s="85">
        <v>0.98</v>
      </c>
      <c r="R32" s="85"/>
      <c r="S32" s="85"/>
      <c r="T32" s="95">
        <f t="shared" si="1"/>
        <v>0.7860416666666667</v>
      </c>
      <c r="U32" s="95"/>
      <c r="V32" s="95"/>
      <c r="W32" s="95"/>
      <c r="X32" s="95">
        <f t="shared" si="0"/>
        <v>0.39655172413793105</v>
      </c>
      <c r="Y32" s="95"/>
      <c r="Z32" s="95"/>
      <c r="AA32" s="95"/>
      <c r="AB32" s="95"/>
      <c r="AC32" s="95">
        <f t="shared" si="2"/>
        <v>1.1085289295977012</v>
      </c>
      <c r="AD32" s="95"/>
      <c r="AE32" s="95"/>
      <c r="AF32" s="95"/>
    </row>
    <row r="33" spans="2:32" ht="12" customHeight="1">
      <c r="B33" s="85">
        <v>19</v>
      </c>
      <c r="C33" s="85"/>
      <c r="D33" s="51" t="s">
        <v>209</v>
      </c>
      <c r="E33" s="9" t="s">
        <v>105</v>
      </c>
      <c r="F33" s="45">
        <v>449</v>
      </c>
      <c r="G33" s="85">
        <v>29</v>
      </c>
      <c r="H33" s="85"/>
      <c r="I33" s="85"/>
      <c r="J33" s="85"/>
      <c r="K33" s="85">
        <v>1</v>
      </c>
      <c r="L33" s="85"/>
      <c r="M33" s="85">
        <v>0.95</v>
      </c>
      <c r="N33" s="85"/>
      <c r="O33" s="85"/>
      <c r="P33" s="85"/>
      <c r="Q33" s="85">
        <v>0.98</v>
      </c>
      <c r="R33" s="85"/>
      <c r="S33" s="85"/>
      <c r="T33" s="95">
        <f t="shared" si="1"/>
        <v>0.7639236111111111</v>
      </c>
      <c r="U33" s="95"/>
      <c r="V33" s="95"/>
      <c r="W33" s="95"/>
      <c r="X33" s="95">
        <f t="shared" si="0"/>
        <v>0.3620689655172414</v>
      </c>
      <c r="Y33" s="95"/>
      <c r="Z33" s="95"/>
      <c r="AA33" s="95"/>
      <c r="AB33" s="95"/>
      <c r="AC33" s="95">
        <f t="shared" si="2"/>
        <v>1.0551783991858237</v>
      </c>
      <c r="AD33" s="95"/>
      <c r="AE33" s="95"/>
      <c r="AF33" s="95"/>
    </row>
    <row r="34" spans="2:32" ht="12" customHeight="1">
      <c r="B34" s="85">
        <v>20</v>
      </c>
      <c r="C34" s="85"/>
      <c r="D34" s="51" t="s">
        <v>203</v>
      </c>
      <c r="E34" s="9" t="s">
        <v>69</v>
      </c>
      <c r="F34" s="45">
        <v>443</v>
      </c>
      <c r="G34" s="85">
        <v>29</v>
      </c>
      <c r="H34" s="85"/>
      <c r="I34" s="85"/>
      <c r="J34" s="85"/>
      <c r="K34" s="85">
        <v>1</v>
      </c>
      <c r="L34" s="85"/>
      <c r="M34" s="85">
        <v>0.95</v>
      </c>
      <c r="N34" s="85"/>
      <c r="O34" s="85"/>
      <c r="P34" s="85"/>
      <c r="Q34" s="85">
        <v>0.98</v>
      </c>
      <c r="R34" s="85"/>
      <c r="S34" s="85"/>
      <c r="T34" s="95">
        <f t="shared" si="1"/>
        <v>0.7537152777777778</v>
      </c>
      <c r="U34" s="95"/>
      <c r="V34" s="95"/>
      <c r="W34" s="95"/>
      <c r="X34" s="95">
        <f t="shared" si="0"/>
        <v>0.3275862068965517</v>
      </c>
      <c r="Y34" s="95"/>
      <c r="Z34" s="95"/>
      <c r="AA34" s="95"/>
      <c r="AB34" s="95"/>
      <c r="AC34" s="95">
        <f t="shared" si="2"/>
        <v>1.0129158201628352</v>
      </c>
      <c r="AD34" s="95"/>
      <c r="AE34" s="95"/>
      <c r="AF34" s="95"/>
    </row>
    <row r="35" spans="2:32" ht="12" customHeight="1">
      <c r="B35" s="85">
        <v>21</v>
      </c>
      <c r="C35" s="85"/>
      <c r="D35" s="51" t="s">
        <v>207</v>
      </c>
      <c r="E35" s="9" t="s">
        <v>89</v>
      </c>
      <c r="F35" s="45">
        <v>432</v>
      </c>
      <c r="G35" s="85">
        <v>29</v>
      </c>
      <c r="H35" s="85"/>
      <c r="I35" s="85"/>
      <c r="J35" s="85"/>
      <c r="K35" s="85">
        <v>1</v>
      </c>
      <c r="L35" s="85"/>
      <c r="M35" s="85">
        <v>0.95</v>
      </c>
      <c r="N35" s="85"/>
      <c r="O35" s="85"/>
      <c r="P35" s="85"/>
      <c r="Q35" s="85">
        <v>0.98</v>
      </c>
      <c r="R35" s="85"/>
      <c r="S35" s="85"/>
      <c r="T35" s="95">
        <f t="shared" si="1"/>
        <v>0.735</v>
      </c>
      <c r="U35" s="95"/>
      <c r="V35" s="95"/>
      <c r="W35" s="95"/>
      <c r="X35" s="95">
        <f t="shared" si="0"/>
        <v>0.29310344827586204</v>
      </c>
      <c r="Y35" s="95"/>
      <c r="Z35" s="95"/>
      <c r="AA35" s="95"/>
      <c r="AB35" s="95"/>
      <c r="AC35" s="95">
        <f t="shared" si="2"/>
        <v>0.9627332758620689</v>
      </c>
      <c r="AD35" s="95"/>
      <c r="AE35" s="95"/>
      <c r="AF35" s="95"/>
    </row>
    <row r="36" spans="2:32" ht="12" customHeight="1">
      <c r="B36" s="85">
        <v>22</v>
      </c>
      <c r="C36" s="85"/>
      <c r="D36" s="51" t="s">
        <v>103</v>
      </c>
      <c r="E36" s="9" t="s">
        <v>89</v>
      </c>
      <c r="F36" s="45">
        <v>428</v>
      </c>
      <c r="G36" s="85">
        <v>29</v>
      </c>
      <c r="H36" s="85"/>
      <c r="I36" s="85"/>
      <c r="J36" s="85"/>
      <c r="K36" s="85">
        <v>1</v>
      </c>
      <c r="L36" s="85"/>
      <c r="M36" s="85">
        <v>0.95</v>
      </c>
      <c r="N36" s="85"/>
      <c r="O36" s="85"/>
      <c r="P36" s="85"/>
      <c r="Q36" s="85">
        <v>0.98</v>
      </c>
      <c r="R36" s="85"/>
      <c r="S36" s="85"/>
      <c r="T36" s="95">
        <f t="shared" si="1"/>
        <v>0.7281944444444445</v>
      </c>
      <c r="U36" s="95"/>
      <c r="V36" s="95"/>
      <c r="W36" s="95"/>
      <c r="X36" s="95">
        <f t="shared" si="0"/>
        <v>0.25862068965517243</v>
      </c>
      <c r="Y36" s="95"/>
      <c r="Z36" s="95"/>
      <c r="AA36" s="95"/>
      <c r="AB36" s="95"/>
      <c r="AC36" s="95">
        <f t="shared" si="2"/>
        <v>0.9236386829501915</v>
      </c>
      <c r="AD36" s="95"/>
      <c r="AE36" s="95"/>
      <c r="AF36" s="95"/>
    </row>
    <row r="37" spans="2:32" ht="12" customHeight="1">
      <c r="B37" s="85">
        <v>23</v>
      </c>
      <c r="C37" s="85"/>
      <c r="D37" s="51" t="s">
        <v>100</v>
      </c>
      <c r="E37" s="9" t="s">
        <v>101</v>
      </c>
      <c r="F37" s="45">
        <v>401</v>
      </c>
      <c r="G37" s="85">
        <v>29</v>
      </c>
      <c r="H37" s="85"/>
      <c r="I37" s="85"/>
      <c r="J37" s="85"/>
      <c r="K37" s="85">
        <v>1</v>
      </c>
      <c r="L37" s="85"/>
      <c r="M37" s="85">
        <v>0.95</v>
      </c>
      <c r="N37" s="85"/>
      <c r="O37" s="85"/>
      <c r="P37" s="85"/>
      <c r="Q37" s="85">
        <v>0.98</v>
      </c>
      <c r="R37" s="85"/>
      <c r="S37" s="85"/>
      <c r="T37" s="95">
        <f aca="true" t="shared" si="3" ref="T37:T43">SUM(0.5*(F37/600+F37/576))</f>
        <v>0.6822569444444444</v>
      </c>
      <c r="U37" s="95"/>
      <c r="V37" s="95"/>
      <c r="W37" s="95"/>
      <c r="X37" s="95">
        <f aca="true" t="shared" si="4" ref="X37:X43">SUM((G37-B37+0.5))/G37</f>
        <v>0.22413793103448276</v>
      </c>
      <c r="Y37" s="95"/>
      <c r="Z37" s="95"/>
      <c r="AA37" s="95"/>
      <c r="AB37" s="95"/>
      <c r="AC37" s="95">
        <f aca="true" t="shared" si="5" ref="AC37:AC43">SUM(((T37*Q37)+X37)*K37*M37)</f>
        <v>0.8481122497605363</v>
      </c>
      <c r="AD37" s="95"/>
      <c r="AE37" s="95"/>
      <c r="AF37" s="95"/>
    </row>
    <row r="38" spans="2:32" ht="12" customHeight="1">
      <c r="B38" s="85">
        <v>24</v>
      </c>
      <c r="C38" s="85"/>
      <c r="D38" s="51" t="s">
        <v>335</v>
      </c>
      <c r="E38" s="9" t="s">
        <v>336</v>
      </c>
      <c r="F38" s="45">
        <v>394</v>
      </c>
      <c r="G38" s="85">
        <v>29</v>
      </c>
      <c r="H38" s="85"/>
      <c r="I38" s="85"/>
      <c r="J38" s="85"/>
      <c r="K38" s="85">
        <v>1</v>
      </c>
      <c r="L38" s="85"/>
      <c r="M38" s="85">
        <v>0.95</v>
      </c>
      <c r="N38" s="85"/>
      <c r="O38" s="85"/>
      <c r="P38" s="85"/>
      <c r="Q38" s="85">
        <v>0.98</v>
      </c>
      <c r="R38" s="85"/>
      <c r="S38" s="85"/>
      <c r="T38" s="95">
        <f t="shared" si="3"/>
        <v>0.6703472222222222</v>
      </c>
      <c r="U38" s="95"/>
      <c r="V38" s="95"/>
      <c r="W38" s="95"/>
      <c r="X38" s="95">
        <f t="shared" si="4"/>
        <v>0.1896551724137931</v>
      </c>
      <c r="Y38" s="95"/>
      <c r="Z38" s="95"/>
      <c r="AA38" s="95"/>
      <c r="AB38" s="95"/>
      <c r="AC38" s="95">
        <f t="shared" si="5"/>
        <v>0.8042656776819923</v>
      </c>
      <c r="AD38" s="95"/>
      <c r="AE38" s="95"/>
      <c r="AF38" s="95"/>
    </row>
    <row r="39" spans="2:32" ht="12" customHeight="1">
      <c r="B39" s="85">
        <v>25</v>
      </c>
      <c r="C39" s="85"/>
      <c r="D39" s="51" t="s">
        <v>212</v>
      </c>
      <c r="E39" s="9" t="s">
        <v>69</v>
      </c>
      <c r="F39" s="45">
        <v>357</v>
      </c>
      <c r="G39" s="85">
        <v>29</v>
      </c>
      <c r="H39" s="85"/>
      <c r="I39" s="85"/>
      <c r="J39" s="85"/>
      <c r="K39" s="85">
        <v>1</v>
      </c>
      <c r="L39" s="85"/>
      <c r="M39" s="85">
        <v>0.95</v>
      </c>
      <c r="N39" s="85"/>
      <c r="O39" s="85"/>
      <c r="P39" s="85"/>
      <c r="Q39" s="85">
        <v>0.98</v>
      </c>
      <c r="R39" s="85"/>
      <c r="S39" s="85"/>
      <c r="T39" s="95">
        <f t="shared" si="3"/>
        <v>0.6073958333333334</v>
      </c>
      <c r="U39" s="95"/>
      <c r="V39" s="95"/>
      <c r="W39" s="95"/>
      <c r="X39" s="95">
        <f t="shared" si="4"/>
        <v>0.15517241379310345</v>
      </c>
      <c r="Y39" s="95"/>
      <c r="Z39" s="95"/>
      <c r="AA39" s="95"/>
      <c r="AB39" s="95"/>
      <c r="AC39" s="95">
        <f t="shared" si="5"/>
        <v>0.7128993139367815</v>
      </c>
      <c r="AD39" s="95"/>
      <c r="AE39" s="95"/>
      <c r="AF39" s="95"/>
    </row>
    <row r="40" spans="2:32" ht="12" customHeight="1">
      <c r="B40" s="85">
        <v>26</v>
      </c>
      <c r="C40" s="85"/>
      <c r="D40" s="51" t="s">
        <v>337</v>
      </c>
      <c r="E40" s="9" t="s">
        <v>107</v>
      </c>
      <c r="F40" s="45">
        <v>342</v>
      </c>
      <c r="G40" s="85">
        <v>29</v>
      </c>
      <c r="H40" s="85"/>
      <c r="I40" s="85"/>
      <c r="J40" s="85"/>
      <c r="K40" s="85">
        <v>1</v>
      </c>
      <c r="L40" s="85"/>
      <c r="M40" s="85">
        <v>0.95</v>
      </c>
      <c r="N40" s="85"/>
      <c r="O40" s="85"/>
      <c r="P40" s="85"/>
      <c r="Q40" s="85">
        <v>0.98</v>
      </c>
      <c r="R40" s="85"/>
      <c r="S40" s="85"/>
      <c r="T40" s="95">
        <f t="shared" si="3"/>
        <v>0.5818749999999999</v>
      </c>
      <c r="U40" s="95"/>
      <c r="V40" s="95"/>
      <c r="W40" s="95"/>
      <c r="X40" s="95">
        <f t="shared" si="4"/>
        <v>0.1206896551724138</v>
      </c>
      <c r="Y40" s="95"/>
      <c r="Z40" s="95"/>
      <c r="AA40" s="95"/>
      <c r="AB40" s="95"/>
      <c r="AC40" s="95">
        <f t="shared" si="5"/>
        <v>0.6563807974137931</v>
      </c>
      <c r="AD40" s="95"/>
      <c r="AE40" s="95"/>
      <c r="AF40" s="95"/>
    </row>
    <row r="41" spans="2:32" ht="12" customHeight="1">
      <c r="B41" s="85">
        <v>27</v>
      </c>
      <c r="C41" s="85"/>
      <c r="D41" s="51" t="s">
        <v>338</v>
      </c>
      <c r="E41" s="9" t="s">
        <v>336</v>
      </c>
      <c r="F41" s="45">
        <v>323</v>
      </c>
      <c r="G41" s="85">
        <v>29</v>
      </c>
      <c r="H41" s="85"/>
      <c r="I41" s="85"/>
      <c r="J41" s="85"/>
      <c r="K41" s="85">
        <v>1</v>
      </c>
      <c r="L41" s="85"/>
      <c r="M41" s="85">
        <v>0.95</v>
      </c>
      <c r="N41" s="85"/>
      <c r="O41" s="85"/>
      <c r="P41" s="85"/>
      <c r="Q41" s="85">
        <v>0.98</v>
      </c>
      <c r="R41" s="85"/>
      <c r="S41" s="85"/>
      <c r="T41" s="95">
        <f t="shared" si="3"/>
        <v>0.5495486111111111</v>
      </c>
      <c r="U41" s="95"/>
      <c r="V41" s="95"/>
      <c r="W41" s="95"/>
      <c r="X41" s="95">
        <f t="shared" si="4"/>
        <v>0.08620689655172414</v>
      </c>
      <c r="Y41" s="95"/>
      <c r="Z41" s="95"/>
      <c r="AA41" s="95"/>
      <c r="AB41" s="95"/>
      <c r="AC41" s="95">
        <f t="shared" si="5"/>
        <v>0.5935263086685824</v>
      </c>
      <c r="AD41" s="95"/>
      <c r="AE41" s="95"/>
      <c r="AF41" s="95"/>
    </row>
    <row r="42" spans="2:32" ht="12" customHeight="1">
      <c r="B42" s="85">
        <v>28</v>
      </c>
      <c r="C42" s="85"/>
      <c r="D42" s="51" t="s">
        <v>202</v>
      </c>
      <c r="E42" s="9" t="s">
        <v>69</v>
      </c>
      <c r="F42" s="45">
        <v>227</v>
      </c>
      <c r="G42" s="85">
        <v>29</v>
      </c>
      <c r="H42" s="85"/>
      <c r="I42" s="85"/>
      <c r="J42" s="85"/>
      <c r="K42" s="85">
        <v>1</v>
      </c>
      <c r="L42" s="85"/>
      <c r="M42" s="85">
        <v>0.95</v>
      </c>
      <c r="N42" s="85"/>
      <c r="O42" s="85"/>
      <c r="P42" s="85"/>
      <c r="Q42" s="85">
        <v>0.98</v>
      </c>
      <c r="R42" s="85"/>
      <c r="S42" s="85"/>
      <c r="T42" s="95">
        <f t="shared" si="3"/>
        <v>0.38621527777777775</v>
      </c>
      <c r="U42" s="95"/>
      <c r="V42" s="95"/>
      <c r="W42" s="95"/>
      <c r="X42" s="95">
        <f t="shared" si="4"/>
        <v>0.05172413793103448</v>
      </c>
      <c r="Y42" s="95"/>
      <c r="Z42" s="95"/>
      <c r="AA42" s="95"/>
      <c r="AB42" s="95"/>
      <c r="AC42" s="95">
        <f t="shared" si="5"/>
        <v>0.4087043546455938</v>
      </c>
      <c r="AD42" s="95"/>
      <c r="AE42" s="95"/>
      <c r="AF42" s="95"/>
    </row>
    <row r="43" spans="2:32" ht="12" customHeight="1">
      <c r="B43" s="85">
        <v>29</v>
      </c>
      <c r="C43" s="85"/>
      <c r="D43" s="51" t="s">
        <v>339</v>
      </c>
      <c r="E43" s="9" t="s">
        <v>105</v>
      </c>
      <c r="F43" s="45">
        <v>198</v>
      </c>
      <c r="G43" s="85">
        <v>29</v>
      </c>
      <c r="H43" s="85"/>
      <c r="I43" s="85"/>
      <c r="J43" s="85"/>
      <c r="K43" s="85">
        <v>1</v>
      </c>
      <c r="L43" s="85"/>
      <c r="M43" s="85">
        <v>0.95</v>
      </c>
      <c r="N43" s="85"/>
      <c r="O43" s="85"/>
      <c r="P43" s="85"/>
      <c r="Q43" s="85">
        <v>0.98</v>
      </c>
      <c r="R43" s="85"/>
      <c r="S43" s="85"/>
      <c r="T43" s="95">
        <f t="shared" si="3"/>
        <v>0.33687500000000004</v>
      </c>
      <c r="U43" s="95"/>
      <c r="V43" s="95"/>
      <c r="W43" s="95"/>
      <c r="X43" s="95">
        <f t="shared" si="4"/>
        <v>0.017241379310344827</v>
      </c>
      <c r="Y43" s="95"/>
      <c r="Z43" s="95"/>
      <c r="AA43" s="95"/>
      <c r="AB43" s="95"/>
      <c r="AC43" s="95">
        <f t="shared" si="5"/>
        <v>0.3300099353448276</v>
      </c>
      <c r="AD43" s="95"/>
      <c r="AE43" s="95"/>
      <c r="AF43" s="95"/>
    </row>
    <row r="44" spans="2:32" ht="12" customHeight="1">
      <c r="B44" s="3"/>
      <c r="C44" s="3"/>
      <c r="D44" s="51"/>
      <c r="E44" s="9"/>
      <c r="F44" s="4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2:32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2:32" ht="12" customHeight="1"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2" customHeight="1">
      <c r="B47" s="90" t="s">
        <v>11</v>
      </c>
      <c r="C47" s="90"/>
      <c r="D47" s="90"/>
      <c r="E47" s="90"/>
      <c r="F47" s="7"/>
      <c r="G47" s="96"/>
      <c r="H47" s="96"/>
      <c r="I47" s="96"/>
      <c r="J47" s="96"/>
      <c r="K47" s="97">
        <v>588</v>
      </c>
      <c r="L47" s="97"/>
      <c r="M47" s="9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2:32" ht="12" customHeight="1">
      <c r="B48" s="90"/>
      <c r="C48" s="90"/>
      <c r="D48" s="90"/>
      <c r="E48" s="90"/>
      <c r="F48" s="7"/>
      <c r="G48" s="96"/>
      <c r="H48" s="96"/>
      <c r="I48" s="96"/>
      <c r="J48" s="96"/>
      <c r="K48" s="97"/>
      <c r="L48" s="97"/>
      <c r="M48" s="9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2:32" ht="12" customHeight="1">
      <c r="B49" s="4"/>
      <c r="C49" s="4"/>
      <c r="D49" s="4"/>
      <c r="E49" s="4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2:32" ht="12" customHeight="1">
      <c r="B50" s="85" t="s">
        <v>2</v>
      </c>
      <c r="C50" s="85"/>
      <c r="D50" s="3" t="s">
        <v>0</v>
      </c>
      <c r="E50" s="3" t="s">
        <v>1</v>
      </c>
      <c r="F50" s="3" t="s">
        <v>12</v>
      </c>
      <c r="G50" s="85" t="s">
        <v>9</v>
      </c>
      <c r="H50" s="85"/>
      <c r="I50" s="85"/>
      <c r="J50" s="85"/>
      <c r="K50" s="85" t="s">
        <v>4</v>
      </c>
      <c r="L50" s="85"/>
      <c r="M50" s="85" t="s">
        <v>5</v>
      </c>
      <c r="N50" s="85"/>
      <c r="O50" s="85"/>
      <c r="P50" s="85"/>
      <c r="Q50" s="85" t="s">
        <v>6</v>
      </c>
      <c r="R50" s="85"/>
      <c r="S50" s="85"/>
      <c r="T50" s="85" t="s">
        <v>7</v>
      </c>
      <c r="U50" s="85"/>
      <c r="V50" s="85"/>
      <c r="W50" s="85"/>
      <c r="X50" s="85" t="s">
        <v>8</v>
      </c>
      <c r="Y50" s="85"/>
      <c r="Z50" s="85"/>
      <c r="AA50" s="85"/>
      <c r="AB50" s="85"/>
      <c r="AC50" s="85" t="s">
        <v>3</v>
      </c>
      <c r="AD50" s="85"/>
      <c r="AE50" s="85"/>
      <c r="AF50" s="85"/>
    </row>
    <row r="51" spans="2:32" ht="12" customHeight="1">
      <c r="B51" s="85"/>
      <c r="C51" s="85"/>
      <c r="D51" s="3"/>
      <c r="E51" s="3"/>
      <c r="F51" s="3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2:32" ht="12" customHeight="1">
      <c r="B52" s="85">
        <v>1</v>
      </c>
      <c r="C52" s="85"/>
      <c r="D52" s="9" t="s">
        <v>340</v>
      </c>
      <c r="E52" s="9" t="s">
        <v>69</v>
      </c>
      <c r="F52" s="45">
        <v>583</v>
      </c>
      <c r="G52" s="85">
        <v>20</v>
      </c>
      <c r="H52" s="85"/>
      <c r="I52" s="85"/>
      <c r="J52" s="85"/>
      <c r="K52" s="85">
        <v>0.9</v>
      </c>
      <c r="L52" s="85"/>
      <c r="M52" s="85">
        <v>0.95</v>
      </c>
      <c r="N52" s="85"/>
      <c r="O52" s="85"/>
      <c r="P52" s="85"/>
      <c r="Q52" s="85">
        <v>0.98</v>
      </c>
      <c r="R52" s="85"/>
      <c r="S52" s="85"/>
      <c r="T52" s="95">
        <f>SUM(0.5*(F52/600+F52/588))</f>
        <v>0.9815816326530613</v>
      </c>
      <c r="U52" s="95"/>
      <c r="V52" s="95"/>
      <c r="W52" s="95"/>
      <c r="X52" s="95">
        <f aca="true" t="shared" si="6" ref="X52:X63">SUM((G52-B52+0.5))/G52</f>
        <v>0.975</v>
      </c>
      <c r="Y52" s="95"/>
      <c r="Z52" s="95"/>
      <c r="AA52" s="95"/>
      <c r="AB52" s="95"/>
      <c r="AC52" s="95">
        <f>SUM(((T52*Q52)+X52)*K52*M52)</f>
        <v>1.65609225</v>
      </c>
      <c r="AD52" s="95"/>
      <c r="AE52" s="95"/>
      <c r="AF52" s="95"/>
    </row>
    <row r="53" spans="2:32" ht="12" customHeight="1">
      <c r="B53" s="85">
        <v>2</v>
      </c>
      <c r="C53" s="85"/>
      <c r="D53" s="9" t="s">
        <v>341</v>
      </c>
      <c r="E53" s="9" t="s">
        <v>342</v>
      </c>
      <c r="F53" s="45">
        <v>572</v>
      </c>
      <c r="G53" s="85">
        <v>20</v>
      </c>
      <c r="H53" s="85"/>
      <c r="I53" s="85"/>
      <c r="J53" s="85"/>
      <c r="K53" s="85">
        <v>0.9</v>
      </c>
      <c r="L53" s="85"/>
      <c r="M53" s="85">
        <v>0.95</v>
      </c>
      <c r="N53" s="85"/>
      <c r="O53" s="85"/>
      <c r="P53" s="85"/>
      <c r="Q53" s="85">
        <v>0.98</v>
      </c>
      <c r="R53" s="85"/>
      <c r="S53" s="85"/>
      <c r="T53" s="95">
        <f aca="true" t="shared" si="7" ref="T53:T63">SUM(0.5*(F53/600+F53/588))</f>
        <v>0.9630612244897959</v>
      </c>
      <c r="U53" s="95"/>
      <c r="V53" s="95"/>
      <c r="W53" s="95"/>
      <c r="X53" s="95">
        <f t="shared" si="6"/>
        <v>0.925</v>
      </c>
      <c r="Y53" s="95"/>
      <c r="Z53" s="95"/>
      <c r="AA53" s="95"/>
      <c r="AB53" s="95"/>
      <c r="AC53" s="95">
        <f aca="true" t="shared" si="8" ref="AC53:AC63">SUM(((T53*Q53)+X53)*K53*M53)</f>
        <v>1.597824</v>
      </c>
      <c r="AD53" s="95"/>
      <c r="AE53" s="95"/>
      <c r="AF53" s="95"/>
    </row>
    <row r="54" spans="2:32" ht="12" customHeight="1">
      <c r="B54" s="85">
        <v>3</v>
      </c>
      <c r="C54" s="85"/>
      <c r="D54" s="9" t="s">
        <v>343</v>
      </c>
      <c r="E54" s="9" t="s">
        <v>107</v>
      </c>
      <c r="F54" s="45">
        <v>571</v>
      </c>
      <c r="G54" s="85">
        <v>20</v>
      </c>
      <c r="H54" s="85"/>
      <c r="I54" s="85"/>
      <c r="J54" s="85"/>
      <c r="K54" s="85">
        <v>0.9</v>
      </c>
      <c r="L54" s="85"/>
      <c r="M54" s="85">
        <v>0.95</v>
      </c>
      <c r="N54" s="85"/>
      <c r="O54" s="85"/>
      <c r="P54" s="85"/>
      <c r="Q54" s="85">
        <v>0.98</v>
      </c>
      <c r="R54" s="85"/>
      <c r="S54" s="85"/>
      <c r="T54" s="95">
        <f t="shared" si="7"/>
        <v>0.9613775510204081</v>
      </c>
      <c r="U54" s="95"/>
      <c r="V54" s="95"/>
      <c r="W54" s="95"/>
      <c r="X54" s="95">
        <f t="shared" si="6"/>
        <v>0.875</v>
      </c>
      <c r="Y54" s="95"/>
      <c r="Z54" s="95"/>
      <c r="AA54" s="95"/>
      <c r="AB54" s="95"/>
      <c r="AC54" s="95">
        <f t="shared" si="8"/>
        <v>1.5536632499999998</v>
      </c>
      <c r="AD54" s="95"/>
      <c r="AE54" s="95"/>
      <c r="AF54" s="95"/>
    </row>
    <row r="55" spans="2:32" ht="12" customHeight="1">
      <c r="B55" s="85">
        <v>4</v>
      </c>
      <c r="C55" s="85"/>
      <c r="D55" s="9" t="s">
        <v>220</v>
      </c>
      <c r="E55" s="9" t="s">
        <v>101</v>
      </c>
      <c r="F55" s="45">
        <v>570</v>
      </c>
      <c r="G55" s="85">
        <v>20</v>
      </c>
      <c r="H55" s="85"/>
      <c r="I55" s="85"/>
      <c r="J55" s="85"/>
      <c r="K55" s="85">
        <v>0.9</v>
      </c>
      <c r="L55" s="85"/>
      <c r="M55" s="85">
        <v>0.95</v>
      </c>
      <c r="N55" s="85"/>
      <c r="O55" s="85"/>
      <c r="P55" s="85"/>
      <c r="Q55" s="85">
        <v>0.98</v>
      </c>
      <c r="R55" s="85"/>
      <c r="S55" s="85"/>
      <c r="T55" s="95">
        <f t="shared" si="7"/>
        <v>0.9596938775510204</v>
      </c>
      <c r="U55" s="95"/>
      <c r="V55" s="95"/>
      <c r="W55" s="95"/>
      <c r="X55" s="95">
        <f t="shared" si="6"/>
        <v>0.825</v>
      </c>
      <c r="Y55" s="95"/>
      <c r="Z55" s="95"/>
      <c r="AA55" s="95"/>
      <c r="AB55" s="95"/>
      <c r="AC55" s="95">
        <f t="shared" si="8"/>
        <v>1.5095024999999997</v>
      </c>
      <c r="AD55" s="95"/>
      <c r="AE55" s="95"/>
      <c r="AF55" s="95"/>
    </row>
    <row r="56" spans="2:32" ht="12" customHeight="1">
      <c r="B56" s="85">
        <v>5</v>
      </c>
      <c r="C56" s="85"/>
      <c r="D56" s="9" t="s">
        <v>117</v>
      </c>
      <c r="E56" s="9" t="s">
        <v>107</v>
      </c>
      <c r="F56" s="45">
        <v>569</v>
      </c>
      <c r="G56" s="85">
        <v>20</v>
      </c>
      <c r="H56" s="85"/>
      <c r="I56" s="85"/>
      <c r="J56" s="85"/>
      <c r="K56" s="85">
        <v>0.9</v>
      </c>
      <c r="L56" s="85"/>
      <c r="M56" s="85">
        <v>0.95</v>
      </c>
      <c r="N56" s="85"/>
      <c r="O56" s="85"/>
      <c r="P56" s="85"/>
      <c r="Q56" s="85">
        <v>0.98</v>
      </c>
      <c r="R56" s="85"/>
      <c r="S56" s="85"/>
      <c r="T56" s="95">
        <f t="shared" si="7"/>
        <v>0.9580102040816327</v>
      </c>
      <c r="U56" s="95"/>
      <c r="V56" s="95"/>
      <c r="W56" s="95"/>
      <c r="X56" s="95">
        <f t="shared" si="6"/>
        <v>0.775</v>
      </c>
      <c r="Y56" s="95"/>
      <c r="Z56" s="95"/>
      <c r="AA56" s="95"/>
      <c r="AB56" s="95"/>
      <c r="AC56" s="95">
        <f t="shared" si="8"/>
        <v>1.46534175</v>
      </c>
      <c r="AD56" s="95"/>
      <c r="AE56" s="95"/>
      <c r="AF56" s="95"/>
    </row>
    <row r="57" spans="2:32" ht="12" customHeight="1">
      <c r="B57" s="85">
        <v>6</v>
      </c>
      <c r="C57" s="85"/>
      <c r="D57" s="9" t="s">
        <v>344</v>
      </c>
      <c r="E57" s="9" t="s">
        <v>345</v>
      </c>
      <c r="F57" s="45">
        <v>568</v>
      </c>
      <c r="G57" s="85">
        <v>20</v>
      </c>
      <c r="H57" s="85"/>
      <c r="I57" s="85"/>
      <c r="J57" s="85"/>
      <c r="K57" s="85">
        <v>0.9</v>
      </c>
      <c r="L57" s="85"/>
      <c r="M57" s="85">
        <v>0.95</v>
      </c>
      <c r="N57" s="85"/>
      <c r="O57" s="85"/>
      <c r="P57" s="85"/>
      <c r="Q57" s="85">
        <v>0.98</v>
      </c>
      <c r="R57" s="85"/>
      <c r="S57" s="85"/>
      <c r="T57" s="95">
        <f>SUM(0.5*(F57/600+F57/588))</f>
        <v>0.9563265306122448</v>
      </c>
      <c r="U57" s="95"/>
      <c r="V57" s="95"/>
      <c r="W57" s="95"/>
      <c r="X57" s="95">
        <f t="shared" si="6"/>
        <v>0.725</v>
      </c>
      <c r="Y57" s="95"/>
      <c r="Z57" s="95"/>
      <c r="AA57" s="95"/>
      <c r="AB57" s="95"/>
      <c r="AC57" s="95">
        <f t="shared" si="8"/>
        <v>1.4211809999999998</v>
      </c>
      <c r="AD57" s="95"/>
      <c r="AE57" s="95"/>
      <c r="AF57" s="95"/>
    </row>
    <row r="58" spans="2:32" ht="12" customHeight="1">
      <c r="B58" s="85">
        <v>7</v>
      </c>
      <c r="C58" s="85"/>
      <c r="D58" s="9" t="s">
        <v>227</v>
      </c>
      <c r="E58" s="9" t="s">
        <v>114</v>
      </c>
      <c r="F58" s="45">
        <v>567</v>
      </c>
      <c r="G58" s="85">
        <v>20</v>
      </c>
      <c r="H58" s="85"/>
      <c r="I58" s="85"/>
      <c r="J58" s="85"/>
      <c r="K58" s="85">
        <v>0.9</v>
      </c>
      <c r="L58" s="85"/>
      <c r="M58" s="85">
        <v>0.95</v>
      </c>
      <c r="N58" s="85"/>
      <c r="O58" s="85"/>
      <c r="P58" s="85"/>
      <c r="Q58" s="85">
        <v>0.98</v>
      </c>
      <c r="R58" s="85"/>
      <c r="S58" s="85"/>
      <c r="T58" s="95">
        <f t="shared" si="7"/>
        <v>0.9546428571428571</v>
      </c>
      <c r="U58" s="95"/>
      <c r="V58" s="95"/>
      <c r="W58" s="95"/>
      <c r="X58" s="95">
        <f t="shared" si="6"/>
        <v>0.675</v>
      </c>
      <c r="Y58" s="95"/>
      <c r="Z58" s="95"/>
      <c r="AA58" s="95"/>
      <c r="AB58" s="95"/>
      <c r="AC58" s="95">
        <f t="shared" si="8"/>
        <v>1.37702025</v>
      </c>
      <c r="AD58" s="95"/>
      <c r="AE58" s="95"/>
      <c r="AF58" s="95"/>
    </row>
    <row r="59" spans="2:32" ht="12" customHeight="1">
      <c r="B59" s="85">
        <v>8</v>
      </c>
      <c r="C59" s="85"/>
      <c r="D59" s="9" t="s">
        <v>110</v>
      </c>
      <c r="E59" s="9" t="s">
        <v>69</v>
      </c>
      <c r="F59" s="45">
        <v>564</v>
      </c>
      <c r="G59" s="85">
        <v>20</v>
      </c>
      <c r="H59" s="85"/>
      <c r="I59" s="85"/>
      <c r="J59" s="85"/>
      <c r="K59" s="85">
        <v>0.9</v>
      </c>
      <c r="L59" s="85"/>
      <c r="M59" s="85">
        <v>0.95</v>
      </c>
      <c r="N59" s="85"/>
      <c r="O59" s="85"/>
      <c r="P59" s="85"/>
      <c r="Q59" s="85">
        <v>0.98</v>
      </c>
      <c r="R59" s="85"/>
      <c r="S59" s="85"/>
      <c r="T59" s="95">
        <f t="shared" si="7"/>
        <v>0.9495918367346938</v>
      </c>
      <c r="U59" s="95"/>
      <c r="V59" s="95"/>
      <c r="W59" s="95"/>
      <c r="X59" s="95">
        <f t="shared" si="6"/>
        <v>0.625</v>
      </c>
      <c r="Y59" s="95"/>
      <c r="Z59" s="95"/>
      <c r="AA59" s="95"/>
      <c r="AB59" s="95"/>
      <c r="AC59" s="95">
        <f t="shared" si="8"/>
        <v>1.330038</v>
      </c>
      <c r="AD59" s="95"/>
      <c r="AE59" s="95"/>
      <c r="AF59" s="95"/>
    </row>
    <row r="60" spans="2:32" ht="12" customHeight="1">
      <c r="B60" s="85">
        <v>9</v>
      </c>
      <c r="C60" s="85"/>
      <c r="D60" s="9" t="s">
        <v>116</v>
      </c>
      <c r="E60" s="9" t="s">
        <v>69</v>
      </c>
      <c r="F60" s="45">
        <v>561</v>
      </c>
      <c r="G60" s="85">
        <v>20</v>
      </c>
      <c r="H60" s="85"/>
      <c r="I60" s="85"/>
      <c r="J60" s="85"/>
      <c r="K60" s="85">
        <v>0.9</v>
      </c>
      <c r="L60" s="85"/>
      <c r="M60" s="85">
        <v>0.95</v>
      </c>
      <c r="N60" s="85"/>
      <c r="O60" s="85"/>
      <c r="P60" s="85"/>
      <c r="Q60" s="85">
        <v>0.98</v>
      </c>
      <c r="R60" s="85"/>
      <c r="S60" s="85"/>
      <c r="T60" s="95">
        <f t="shared" si="7"/>
        <v>0.9445408163265306</v>
      </c>
      <c r="U60" s="95"/>
      <c r="V60" s="95"/>
      <c r="W60" s="95"/>
      <c r="X60" s="95">
        <f t="shared" si="6"/>
        <v>0.575</v>
      </c>
      <c r="Y60" s="95"/>
      <c r="Z60" s="95"/>
      <c r="AA60" s="95"/>
      <c r="AB60" s="95"/>
      <c r="AC60" s="95">
        <f t="shared" si="8"/>
        <v>1.28305575</v>
      </c>
      <c r="AD60" s="95"/>
      <c r="AE60" s="95"/>
      <c r="AF60" s="95"/>
    </row>
    <row r="61" spans="2:32" ht="12" customHeight="1">
      <c r="B61" s="85">
        <v>10</v>
      </c>
      <c r="C61" s="85"/>
      <c r="D61" s="9" t="s">
        <v>118</v>
      </c>
      <c r="E61" s="9" t="s">
        <v>346</v>
      </c>
      <c r="F61" s="45">
        <v>555</v>
      </c>
      <c r="G61" s="85">
        <v>20</v>
      </c>
      <c r="H61" s="85"/>
      <c r="I61" s="85"/>
      <c r="J61" s="85"/>
      <c r="K61" s="85">
        <v>0.9</v>
      </c>
      <c r="L61" s="85"/>
      <c r="M61" s="85">
        <v>0.95</v>
      </c>
      <c r="N61" s="85"/>
      <c r="O61" s="85"/>
      <c r="P61" s="85"/>
      <c r="Q61" s="85">
        <v>0.98</v>
      </c>
      <c r="R61" s="85"/>
      <c r="S61" s="85"/>
      <c r="T61" s="95">
        <f t="shared" si="7"/>
        <v>0.9344387755102042</v>
      </c>
      <c r="U61" s="95"/>
      <c r="V61" s="95"/>
      <c r="W61" s="95"/>
      <c r="X61" s="95">
        <f t="shared" si="6"/>
        <v>0.525</v>
      </c>
      <c r="Y61" s="95"/>
      <c r="Z61" s="95"/>
      <c r="AA61" s="95"/>
      <c r="AB61" s="95"/>
      <c r="AC61" s="95">
        <f t="shared" si="8"/>
        <v>1.23184125</v>
      </c>
      <c r="AD61" s="95"/>
      <c r="AE61" s="95"/>
      <c r="AF61" s="95"/>
    </row>
    <row r="62" spans="2:32" ht="12" customHeight="1">
      <c r="B62" s="85">
        <v>11</v>
      </c>
      <c r="C62" s="85"/>
      <c r="D62" s="9" t="s">
        <v>222</v>
      </c>
      <c r="E62" s="9" t="s">
        <v>69</v>
      </c>
      <c r="F62" s="45">
        <v>553</v>
      </c>
      <c r="G62" s="85">
        <v>20</v>
      </c>
      <c r="H62" s="85"/>
      <c r="I62" s="85"/>
      <c r="J62" s="85"/>
      <c r="K62" s="85">
        <v>0.9</v>
      </c>
      <c r="L62" s="85"/>
      <c r="M62" s="85">
        <v>0.95</v>
      </c>
      <c r="N62" s="85"/>
      <c r="O62" s="85"/>
      <c r="P62" s="85"/>
      <c r="Q62" s="85">
        <v>0.98</v>
      </c>
      <c r="R62" s="85"/>
      <c r="S62" s="85"/>
      <c r="T62" s="95">
        <f t="shared" si="7"/>
        <v>0.9310714285714285</v>
      </c>
      <c r="U62" s="95"/>
      <c r="V62" s="95"/>
      <c r="W62" s="95"/>
      <c r="X62" s="95">
        <f t="shared" si="6"/>
        <v>0.475</v>
      </c>
      <c r="Y62" s="95"/>
      <c r="Z62" s="95"/>
      <c r="AA62" s="95"/>
      <c r="AB62" s="95"/>
      <c r="AC62" s="95">
        <f t="shared" si="8"/>
        <v>1.18626975</v>
      </c>
      <c r="AD62" s="95"/>
      <c r="AE62" s="95"/>
      <c r="AF62" s="95"/>
    </row>
    <row r="63" spans="2:32" ht="12" customHeight="1">
      <c r="B63" s="85">
        <v>12</v>
      </c>
      <c r="C63" s="85"/>
      <c r="D63" s="9" t="s">
        <v>111</v>
      </c>
      <c r="E63" s="9" t="s">
        <v>112</v>
      </c>
      <c r="F63" s="45">
        <v>553</v>
      </c>
      <c r="G63" s="85">
        <v>20</v>
      </c>
      <c r="H63" s="85"/>
      <c r="I63" s="85"/>
      <c r="J63" s="85"/>
      <c r="K63" s="85">
        <v>0.9</v>
      </c>
      <c r="L63" s="85"/>
      <c r="M63" s="85">
        <v>0.95</v>
      </c>
      <c r="N63" s="85"/>
      <c r="O63" s="85"/>
      <c r="P63" s="85"/>
      <c r="Q63" s="85">
        <v>0.98</v>
      </c>
      <c r="R63" s="85"/>
      <c r="S63" s="85"/>
      <c r="T63" s="95">
        <f t="shared" si="7"/>
        <v>0.9310714285714285</v>
      </c>
      <c r="U63" s="95"/>
      <c r="V63" s="95"/>
      <c r="W63" s="95"/>
      <c r="X63" s="95">
        <f t="shared" si="6"/>
        <v>0.425</v>
      </c>
      <c r="Y63" s="95"/>
      <c r="Z63" s="95"/>
      <c r="AA63" s="95"/>
      <c r="AB63" s="95"/>
      <c r="AC63" s="95">
        <f t="shared" si="8"/>
        <v>1.14351975</v>
      </c>
      <c r="AD63" s="95"/>
      <c r="AE63" s="95"/>
      <c r="AF63" s="95"/>
    </row>
    <row r="64" spans="2:32" ht="12" customHeight="1">
      <c r="B64" s="85">
        <v>13</v>
      </c>
      <c r="C64" s="85"/>
      <c r="D64" s="9" t="s">
        <v>120</v>
      </c>
      <c r="E64" s="9" t="s">
        <v>114</v>
      </c>
      <c r="F64" s="45">
        <v>552</v>
      </c>
      <c r="G64" s="85">
        <v>20</v>
      </c>
      <c r="H64" s="85"/>
      <c r="I64" s="85"/>
      <c r="J64" s="85"/>
      <c r="K64" s="85">
        <v>0.9</v>
      </c>
      <c r="L64" s="85"/>
      <c r="M64" s="85">
        <v>0.95</v>
      </c>
      <c r="N64" s="85"/>
      <c r="O64" s="85"/>
      <c r="P64" s="85"/>
      <c r="Q64" s="85">
        <v>0.98</v>
      </c>
      <c r="R64" s="85"/>
      <c r="S64" s="85"/>
      <c r="T64" s="95">
        <f aca="true" t="shared" si="9" ref="T64:T71">SUM(0.5*(F64/600+F64/588))</f>
        <v>0.9293877551020409</v>
      </c>
      <c r="U64" s="95"/>
      <c r="V64" s="95"/>
      <c r="W64" s="95"/>
      <c r="X64" s="95">
        <f aca="true" t="shared" si="10" ref="X64:X71">SUM((G64-B64+0.5))/G64</f>
        <v>0.375</v>
      </c>
      <c r="Y64" s="95"/>
      <c r="Z64" s="95"/>
      <c r="AA64" s="95"/>
      <c r="AB64" s="95"/>
      <c r="AC64" s="95">
        <f aca="true" t="shared" si="11" ref="AC64:AC71">SUM(((T64*Q64)+X64)*K64*M64)</f>
        <v>1.099359</v>
      </c>
      <c r="AD64" s="95"/>
      <c r="AE64" s="95"/>
      <c r="AF64" s="95"/>
    </row>
    <row r="65" spans="2:32" ht="12" customHeight="1">
      <c r="B65" s="85">
        <v>14</v>
      </c>
      <c r="C65" s="85"/>
      <c r="D65" s="9" t="s">
        <v>221</v>
      </c>
      <c r="E65" s="9" t="s">
        <v>89</v>
      </c>
      <c r="F65" s="45">
        <v>547</v>
      </c>
      <c r="G65" s="85">
        <v>20</v>
      </c>
      <c r="H65" s="85"/>
      <c r="I65" s="85"/>
      <c r="J65" s="85"/>
      <c r="K65" s="85">
        <v>0.9</v>
      </c>
      <c r="L65" s="85"/>
      <c r="M65" s="85">
        <v>0.95</v>
      </c>
      <c r="N65" s="85"/>
      <c r="O65" s="85"/>
      <c r="P65" s="85"/>
      <c r="Q65" s="85">
        <v>0.98</v>
      </c>
      <c r="R65" s="85"/>
      <c r="S65" s="85"/>
      <c r="T65" s="95">
        <f t="shared" si="9"/>
        <v>0.920969387755102</v>
      </c>
      <c r="U65" s="95"/>
      <c r="V65" s="95"/>
      <c r="W65" s="95"/>
      <c r="X65" s="95">
        <f t="shared" si="10"/>
        <v>0.325</v>
      </c>
      <c r="Y65" s="95"/>
      <c r="Z65" s="95"/>
      <c r="AA65" s="95"/>
      <c r="AB65" s="95"/>
      <c r="AC65" s="95">
        <f t="shared" si="11"/>
        <v>1.0495552499999998</v>
      </c>
      <c r="AD65" s="95"/>
      <c r="AE65" s="95"/>
      <c r="AF65" s="95"/>
    </row>
    <row r="66" spans="2:32" ht="12" customHeight="1">
      <c r="B66" s="85">
        <v>15</v>
      </c>
      <c r="C66" s="85"/>
      <c r="D66" s="9" t="s">
        <v>223</v>
      </c>
      <c r="E66" s="9" t="s">
        <v>89</v>
      </c>
      <c r="F66" s="45">
        <v>544</v>
      </c>
      <c r="G66" s="85">
        <v>20</v>
      </c>
      <c r="H66" s="85"/>
      <c r="I66" s="85"/>
      <c r="J66" s="85"/>
      <c r="K66" s="85">
        <v>0.9</v>
      </c>
      <c r="L66" s="85"/>
      <c r="M66" s="85">
        <v>0.95</v>
      </c>
      <c r="N66" s="85"/>
      <c r="O66" s="85"/>
      <c r="P66" s="85"/>
      <c r="Q66" s="85">
        <v>0.98</v>
      </c>
      <c r="R66" s="85"/>
      <c r="S66" s="85"/>
      <c r="T66" s="95">
        <f t="shared" si="9"/>
        <v>0.9159183673469388</v>
      </c>
      <c r="U66" s="95"/>
      <c r="V66" s="95"/>
      <c r="W66" s="95"/>
      <c r="X66" s="95">
        <f t="shared" si="10"/>
        <v>0.275</v>
      </c>
      <c r="Y66" s="95"/>
      <c r="Z66" s="95"/>
      <c r="AA66" s="95"/>
      <c r="AB66" s="95"/>
      <c r="AC66" s="95">
        <f t="shared" si="11"/>
        <v>1.0025730000000002</v>
      </c>
      <c r="AD66" s="95"/>
      <c r="AE66" s="95"/>
      <c r="AF66" s="95"/>
    </row>
    <row r="67" spans="2:32" ht="12" customHeight="1">
      <c r="B67" s="85">
        <v>16</v>
      </c>
      <c r="C67" s="85"/>
      <c r="D67" s="9" t="s">
        <v>224</v>
      </c>
      <c r="E67" s="9" t="s">
        <v>112</v>
      </c>
      <c r="F67" s="45">
        <v>539</v>
      </c>
      <c r="G67" s="85">
        <v>20</v>
      </c>
      <c r="H67" s="85"/>
      <c r="I67" s="85"/>
      <c r="J67" s="85"/>
      <c r="K67" s="85">
        <v>0.9</v>
      </c>
      <c r="L67" s="85"/>
      <c r="M67" s="85">
        <v>0.95</v>
      </c>
      <c r="N67" s="85"/>
      <c r="O67" s="85"/>
      <c r="P67" s="85"/>
      <c r="Q67" s="85">
        <v>0.98</v>
      </c>
      <c r="R67" s="85"/>
      <c r="S67" s="85"/>
      <c r="T67" s="95">
        <f t="shared" si="9"/>
        <v>0.9075</v>
      </c>
      <c r="U67" s="95"/>
      <c r="V67" s="95"/>
      <c r="W67" s="95"/>
      <c r="X67" s="95">
        <f t="shared" si="10"/>
        <v>0.225</v>
      </c>
      <c r="Y67" s="95"/>
      <c r="Z67" s="95"/>
      <c r="AA67" s="95"/>
      <c r="AB67" s="95"/>
      <c r="AC67" s="95">
        <f t="shared" si="11"/>
        <v>0.9527692499999999</v>
      </c>
      <c r="AD67" s="95"/>
      <c r="AE67" s="95"/>
      <c r="AF67" s="95"/>
    </row>
    <row r="68" spans="2:32" ht="12" customHeight="1">
      <c r="B68" s="85">
        <v>17</v>
      </c>
      <c r="C68" s="85"/>
      <c r="D68" s="9" t="s">
        <v>119</v>
      </c>
      <c r="E68" s="9" t="s">
        <v>112</v>
      </c>
      <c r="F68" s="45">
        <v>535</v>
      </c>
      <c r="G68" s="85">
        <v>20</v>
      </c>
      <c r="H68" s="85"/>
      <c r="I68" s="85"/>
      <c r="J68" s="85"/>
      <c r="K68" s="85">
        <v>0.9</v>
      </c>
      <c r="L68" s="85"/>
      <c r="M68" s="85">
        <v>0.95</v>
      </c>
      <c r="N68" s="85"/>
      <c r="O68" s="85"/>
      <c r="P68" s="85"/>
      <c r="Q68" s="85">
        <v>0.98</v>
      </c>
      <c r="R68" s="85"/>
      <c r="S68" s="85"/>
      <c r="T68" s="95">
        <f t="shared" si="9"/>
        <v>0.900765306122449</v>
      </c>
      <c r="U68" s="95"/>
      <c r="V68" s="95"/>
      <c r="W68" s="95"/>
      <c r="X68" s="95">
        <f t="shared" si="10"/>
        <v>0.175</v>
      </c>
      <c r="Y68" s="95"/>
      <c r="Z68" s="95"/>
      <c r="AA68" s="95"/>
      <c r="AB68" s="95"/>
      <c r="AC68" s="95">
        <f t="shared" si="11"/>
        <v>0.90437625</v>
      </c>
      <c r="AD68" s="95"/>
      <c r="AE68" s="95"/>
      <c r="AF68" s="95"/>
    </row>
    <row r="69" spans="2:32" ht="12" customHeight="1">
      <c r="B69" s="85">
        <v>18</v>
      </c>
      <c r="C69" s="85"/>
      <c r="D69" s="9" t="s">
        <v>347</v>
      </c>
      <c r="E69" s="9" t="s">
        <v>112</v>
      </c>
      <c r="F69" s="45">
        <v>489</v>
      </c>
      <c r="G69" s="85">
        <v>20</v>
      </c>
      <c r="H69" s="85"/>
      <c r="I69" s="85"/>
      <c r="J69" s="85"/>
      <c r="K69" s="85">
        <v>0.9</v>
      </c>
      <c r="L69" s="85"/>
      <c r="M69" s="85">
        <v>0.95</v>
      </c>
      <c r="N69" s="85"/>
      <c r="O69" s="85"/>
      <c r="P69" s="85"/>
      <c r="Q69" s="85">
        <v>0.98</v>
      </c>
      <c r="R69" s="85"/>
      <c r="S69" s="85"/>
      <c r="T69" s="95">
        <f t="shared" si="9"/>
        <v>0.8233163265306123</v>
      </c>
      <c r="U69" s="95"/>
      <c r="V69" s="95"/>
      <c r="W69" s="95"/>
      <c r="X69" s="95">
        <f t="shared" si="10"/>
        <v>0.125</v>
      </c>
      <c r="Y69" s="95"/>
      <c r="Z69" s="95"/>
      <c r="AA69" s="95"/>
      <c r="AB69" s="95"/>
      <c r="AC69" s="95">
        <f t="shared" si="11"/>
        <v>0.79673175</v>
      </c>
      <c r="AD69" s="95"/>
      <c r="AE69" s="95"/>
      <c r="AF69" s="95"/>
    </row>
    <row r="70" spans="2:32" ht="12" customHeight="1">
      <c r="B70" s="85">
        <v>19</v>
      </c>
      <c r="C70" s="85"/>
      <c r="D70" s="9" t="s">
        <v>348</v>
      </c>
      <c r="E70" s="9" t="s">
        <v>89</v>
      </c>
      <c r="F70" s="45">
        <v>449</v>
      </c>
      <c r="G70" s="85">
        <v>20</v>
      </c>
      <c r="H70" s="85"/>
      <c r="I70" s="85"/>
      <c r="J70" s="85"/>
      <c r="K70" s="85">
        <v>0.9</v>
      </c>
      <c r="L70" s="85"/>
      <c r="M70" s="85">
        <v>0.95</v>
      </c>
      <c r="N70" s="85"/>
      <c r="O70" s="85"/>
      <c r="P70" s="85"/>
      <c r="Q70" s="85">
        <v>0.98</v>
      </c>
      <c r="R70" s="85"/>
      <c r="S70" s="85"/>
      <c r="T70" s="95">
        <f t="shared" si="9"/>
        <v>0.755969387755102</v>
      </c>
      <c r="U70" s="95"/>
      <c r="V70" s="95"/>
      <c r="W70" s="95"/>
      <c r="X70" s="95">
        <f t="shared" si="10"/>
        <v>0.075</v>
      </c>
      <c r="Y70" s="95"/>
      <c r="Z70" s="95"/>
      <c r="AA70" s="95"/>
      <c r="AB70" s="95"/>
      <c r="AC70" s="95">
        <f t="shared" si="11"/>
        <v>0.6975517499999999</v>
      </c>
      <c r="AD70" s="95"/>
      <c r="AE70" s="95"/>
      <c r="AF70" s="95"/>
    </row>
    <row r="71" spans="2:32" ht="12" customHeight="1">
      <c r="B71" s="85">
        <v>20</v>
      </c>
      <c r="C71" s="85"/>
      <c r="D71" s="9" t="s">
        <v>225</v>
      </c>
      <c r="E71" s="9" t="s">
        <v>101</v>
      </c>
      <c r="F71" s="45">
        <v>239</v>
      </c>
      <c r="G71" s="85">
        <v>20</v>
      </c>
      <c r="H71" s="85"/>
      <c r="I71" s="85"/>
      <c r="J71" s="85"/>
      <c r="K71" s="85">
        <v>0.9</v>
      </c>
      <c r="L71" s="85"/>
      <c r="M71" s="85">
        <v>0.95</v>
      </c>
      <c r="N71" s="85"/>
      <c r="O71" s="85"/>
      <c r="P71" s="85"/>
      <c r="Q71" s="85">
        <v>0.98</v>
      </c>
      <c r="R71" s="85"/>
      <c r="S71" s="85"/>
      <c r="T71" s="95">
        <f t="shared" si="9"/>
        <v>0.4023979591836735</v>
      </c>
      <c r="U71" s="95"/>
      <c r="V71" s="95"/>
      <c r="W71" s="95"/>
      <c r="X71" s="95">
        <f t="shared" si="10"/>
        <v>0.025</v>
      </c>
      <c r="Y71" s="95"/>
      <c r="Z71" s="95"/>
      <c r="AA71" s="95"/>
      <c r="AB71" s="95"/>
      <c r="AC71" s="95">
        <f t="shared" si="11"/>
        <v>0.35854425</v>
      </c>
      <c r="AD71" s="95"/>
      <c r="AE71" s="95"/>
      <c r="AF71" s="95"/>
    </row>
    <row r="72" spans="2:32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2" customHeight="1">
      <c r="B74" s="90" t="s">
        <v>41</v>
      </c>
      <c r="C74" s="90"/>
      <c r="D74" s="90"/>
      <c r="E74" s="90"/>
      <c r="F74" s="7"/>
      <c r="G74" s="96"/>
      <c r="H74" s="96"/>
      <c r="I74" s="96"/>
      <c r="J74" s="96"/>
      <c r="K74" s="97">
        <v>551</v>
      </c>
      <c r="L74" s="97"/>
      <c r="M74" s="9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2:32" ht="12" customHeight="1">
      <c r="B75" s="90"/>
      <c r="C75" s="90"/>
      <c r="D75" s="90"/>
      <c r="E75" s="90"/>
      <c r="F75" s="7"/>
      <c r="G75" s="96"/>
      <c r="H75" s="96"/>
      <c r="I75" s="96"/>
      <c r="J75" s="96"/>
      <c r="K75" s="97"/>
      <c r="L75" s="97"/>
      <c r="M75" s="9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2:32" ht="12" customHeight="1">
      <c r="B76" s="4"/>
      <c r="C76" s="4"/>
      <c r="D76" s="4"/>
      <c r="E76" s="4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2:32" ht="12" customHeight="1">
      <c r="B77" s="85" t="s">
        <v>2</v>
      </c>
      <c r="C77" s="85"/>
      <c r="D77" s="3" t="s">
        <v>0</v>
      </c>
      <c r="E77" s="3" t="s">
        <v>1</v>
      </c>
      <c r="F77" s="3" t="s">
        <v>12</v>
      </c>
      <c r="G77" s="85" t="s">
        <v>9</v>
      </c>
      <c r="H77" s="85"/>
      <c r="I77" s="85"/>
      <c r="J77" s="85"/>
      <c r="K77" s="85" t="s">
        <v>4</v>
      </c>
      <c r="L77" s="85"/>
      <c r="M77" s="85" t="s">
        <v>5</v>
      </c>
      <c r="N77" s="85"/>
      <c r="O77" s="85"/>
      <c r="P77" s="85"/>
      <c r="Q77" s="85" t="s">
        <v>6</v>
      </c>
      <c r="R77" s="85"/>
      <c r="S77" s="85"/>
      <c r="T77" s="85" t="s">
        <v>15</v>
      </c>
      <c r="U77" s="85"/>
      <c r="V77" s="85"/>
      <c r="W77" s="85"/>
      <c r="X77" s="85" t="s">
        <v>8</v>
      </c>
      <c r="Y77" s="85"/>
      <c r="Z77" s="85"/>
      <c r="AA77" s="85"/>
      <c r="AB77" s="85"/>
      <c r="AC77" s="85" t="s">
        <v>3</v>
      </c>
      <c r="AD77" s="85"/>
      <c r="AE77" s="85"/>
      <c r="AF77" s="85"/>
    </row>
    <row r="78" spans="2:32" ht="12" customHeight="1">
      <c r="B78" s="85"/>
      <c r="C78" s="85"/>
      <c r="D78" s="3"/>
      <c r="E78" s="3"/>
      <c r="F78" s="3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</row>
    <row r="79" spans="2:32" ht="12" customHeight="1">
      <c r="B79" s="85">
        <v>1</v>
      </c>
      <c r="C79" s="85"/>
      <c r="D79" s="46" t="s">
        <v>121</v>
      </c>
      <c r="E79" s="17" t="s">
        <v>89</v>
      </c>
      <c r="F79" s="45">
        <v>510</v>
      </c>
      <c r="G79" s="85">
        <v>5</v>
      </c>
      <c r="H79" s="85"/>
      <c r="I79" s="85"/>
      <c r="J79" s="85"/>
      <c r="K79" s="85">
        <v>1</v>
      </c>
      <c r="L79" s="85"/>
      <c r="M79" s="85">
        <v>0.95</v>
      </c>
      <c r="N79" s="85"/>
      <c r="O79" s="85"/>
      <c r="P79" s="85"/>
      <c r="Q79" s="85">
        <v>0.98</v>
      </c>
      <c r="R79" s="85"/>
      <c r="S79" s="85"/>
      <c r="T79" s="95">
        <f>SUM(0.5*(F79/600+F79/551))</f>
        <v>0.8877949183303084</v>
      </c>
      <c r="U79" s="95"/>
      <c r="V79" s="95"/>
      <c r="W79" s="95"/>
      <c r="X79" s="95">
        <f>SUM((G79-B79+0.5))/G79</f>
        <v>0.9</v>
      </c>
      <c r="Y79" s="95"/>
      <c r="Z79" s="95"/>
      <c r="AA79" s="95"/>
      <c r="AB79" s="95"/>
      <c r="AC79" s="95">
        <f>SUM(((T79*Q79)+X79)*K79*M79)</f>
        <v>1.6815370689655171</v>
      </c>
      <c r="AD79" s="95"/>
      <c r="AE79" s="95"/>
      <c r="AF79" s="95"/>
    </row>
    <row r="80" spans="2:32" ht="12" customHeight="1">
      <c r="B80" s="85">
        <v>2</v>
      </c>
      <c r="C80" s="85"/>
      <c r="D80" s="46" t="s">
        <v>124</v>
      </c>
      <c r="E80" s="17" t="s">
        <v>101</v>
      </c>
      <c r="F80" s="45">
        <v>443</v>
      </c>
      <c r="G80" s="85">
        <v>5</v>
      </c>
      <c r="H80" s="85"/>
      <c r="I80" s="85"/>
      <c r="J80" s="85"/>
      <c r="K80" s="85">
        <v>1</v>
      </c>
      <c r="L80" s="85"/>
      <c r="M80" s="85">
        <v>0.95</v>
      </c>
      <c r="N80" s="85"/>
      <c r="O80" s="85"/>
      <c r="P80" s="85"/>
      <c r="Q80" s="85">
        <v>0.98</v>
      </c>
      <c r="R80" s="85"/>
      <c r="S80" s="85"/>
      <c r="T80" s="95">
        <f>SUM(0.5*(F80/600+F80/551))</f>
        <v>0.7711630369026012</v>
      </c>
      <c r="U80" s="95"/>
      <c r="V80" s="95"/>
      <c r="W80" s="95"/>
      <c r="X80" s="95">
        <f>SUM((G80-B80+0.5))/G80</f>
        <v>0.7</v>
      </c>
      <c r="Y80" s="95"/>
      <c r="Z80" s="95"/>
      <c r="AA80" s="95"/>
      <c r="AB80" s="95"/>
      <c r="AC80" s="95">
        <f>SUM(((T80*Q80)+X80)*K80*M80)</f>
        <v>1.3829527873563217</v>
      </c>
      <c r="AD80" s="95"/>
      <c r="AE80" s="95"/>
      <c r="AF80" s="95"/>
    </row>
    <row r="81" spans="2:32" ht="12" customHeight="1">
      <c r="B81" s="85">
        <v>3</v>
      </c>
      <c r="C81" s="85"/>
      <c r="D81" s="46" t="s">
        <v>125</v>
      </c>
      <c r="E81" s="17" t="s">
        <v>69</v>
      </c>
      <c r="F81" s="45">
        <v>411</v>
      </c>
      <c r="G81" s="85">
        <v>5</v>
      </c>
      <c r="H81" s="85"/>
      <c r="I81" s="85"/>
      <c r="J81" s="85"/>
      <c r="K81" s="85">
        <v>1</v>
      </c>
      <c r="L81" s="85"/>
      <c r="M81" s="85">
        <v>0.95</v>
      </c>
      <c r="N81" s="85"/>
      <c r="O81" s="85"/>
      <c r="P81" s="85"/>
      <c r="Q81" s="85">
        <v>0.98</v>
      </c>
      <c r="R81" s="85"/>
      <c r="S81" s="85"/>
      <c r="T81" s="95">
        <f>SUM(0.5*(F81/600+F81/551))</f>
        <v>0.7154582577132487</v>
      </c>
      <c r="U81" s="95"/>
      <c r="V81" s="95"/>
      <c r="W81" s="95"/>
      <c r="X81" s="95">
        <f>SUM((G81-B81+0.5))/G81</f>
        <v>0.5</v>
      </c>
      <c r="Y81" s="95"/>
      <c r="Z81" s="95"/>
      <c r="AA81" s="95"/>
      <c r="AB81" s="95"/>
      <c r="AC81" s="95">
        <f>SUM(((T81*Q81)+X81)*K81*M81)</f>
        <v>1.1410916379310343</v>
      </c>
      <c r="AD81" s="95"/>
      <c r="AE81" s="95"/>
      <c r="AF81" s="95"/>
    </row>
    <row r="82" spans="2:32" ht="12" customHeight="1">
      <c r="B82" s="85">
        <v>4</v>
      </c>
      <c r="C82" s="85"/>
      <c r="D82" s="46" t="s">
        <v>349</v>
      </c>
      <c r="E82" s="17" t="s">
        <v>13</v>
      </c>
      <c r="F82" s="45">
        <v>406</v>
      </c>
      <c r="G82" s="85">
        <v>5</v>
      </c>
      <c r="H82" s="85"/>
      <c r="I82" s="85"/>
      <c r="J82" s="85"/>
      <c r="K82" s="85">
        <v>1</v>
      </c>
      <c r="L82" s="85"/>
      <c r="M82" s="85">
        <v>0.95</v>
      </c>
      <c r="N82" s="85"/>
      <c r="O82" s="85"/>
      <c r="P82" s="85"/>
      <c r="Q82" s="85">
        <v>0.98</v>
      </c>
      <c r="R82" s="85"/>
      <c r="S82" s="85"/>
      <c r="T82" s="95">
        <f>SUM(0.5*(F82/600+F82/551))</f>
        <v>0.7067543859649122</v>
      </c>
      <c r="U82" s="95"/>
      <c r="V82" s="95"/>
      <c r="W82" s="95"/>
      <c r="X82" s="95">
        <f>SUM((G82-B82+0.5))/G82</f>
        <v>0.3</v>
      </c>
      <c r="Y82" s="95"/>
      <c r="Z82" s="95"/>
      <c r="AA82" s="95"/>
      <c r="AB82" s="95"/>
      <c r="AC82" s="95">
        <f>SUM(((T82*Q82)+X82)*K82*M82)</f>
        <v>0.9429883333333332</v>
      </c>
      <c r="AD82" s="95"/>
      <c r="AE82" s="95"/>
      <c r="AF82" s="95"/>
    </row>
    <row r="83" spans="2:32" ht="12" customHeight="1">
      <c r="B83" s="85">
        <v>5</v>
      </c>
      <c r="C83" s="85"/>
      <c r="D83" s="46" t="s">
        <v>231</v>
      </c>
      <c r="E83" s="17" t="s">
        <v>101</v>
      </c>
      <c r="F83" s="3">
        <v>361</v>
      </c>
      <c r="G83" s="85">
        <v>5</v>
      </c>
      <c r="H83" s="85"/>
      <c r="I83" s="85"/>
      <c r="J83" s="85"/>
      <c r="K83" s="85">
        <v>1</v>
      </c>
      <c r="L83" s="85"/>
      <c r="M83" s="85">
        <v>0.95</v>
      </c>
      <c r="N83" s="85"/>
      <c r="O83" s="85"/>
      <c r="P83" s="85"/>
      <c r="Q83" s="85">
        <v>0.98</v>
      </c>
      <c r="R83" s="85"/>
      <c r="S83" s="85"/>
      <c r="T83" s="95">
        <f>SUM(0.5*(F83/600+F83/551))</f>
        <v>0.6284195402298851</v>
      </c>
      <c r="U83" s="95"/>
      <c r="V83" s="95"/>
      <c r="W83" s="95"/>
      <c r="X83" s="95">
        <f>SUM((G83-B83+0.5))/G83</f>
        <v>0.1</v>
      </c>
      <c r="Y83" s="95"/>
      <c r="Z83" s="95"/>
      <c r="AA83" s="95"/>
      <c r="AB83" s="95"/>
      <c r="AC83" s="95">
        <f>SUM(((T83*Q83)+X83)*K83*M83)</f>
        <v>0.680058591954023</v>
      </c>
      <c r="AD83" s="95"/>
      <c r="AE83" s="95"/>
      <c r="AF83" s="95"/>
    </row>
    <row r="84" spans="2:32" ht="12" customHeight="1">
      <c r="B84" s="3"/>
      <c r="C84" s="3"/>
      <c r="D84" s="46"/>
      <c r="E84" s="1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2:32" ht="12" customHeight="1">
      <c r="B85" s="3"/>
      <c r="C85" s="3"/>
      <c r="D85" s="46"/>
      <c r="E85" s="1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2:34" ht="12" customHeight="1">
      <c r="B86" s="90" t="s">
        <v>42</v>
      </c>
      <c r="C86" s="90"/>
      <c r="D86" s="90"/>
      <c r="E86" s="90"/>
      <c r="F86" s="7"/>
      <c r="G86" s="96" t="s">
        <v>60</v>
      </c>
      <c r="H86" s="96"/>
      <c r="I86" s="96"/>
      <c r="J86" s="96"/>
      <c r="K86" s="96"/>
      <c r="L86" s="96"/>
      <c r="M86" s="97">
        <v>549</v>
      </c>
      <c r="N86" s="97"/>
      <c r="O86" s="9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2:34" ht="12" customHeight="1">
      <c r="B87" s="90"/>
      <c r="C87" s="90"/>
      <c r="D87" s="90"/>
      <c r="E87" s="90"/>
      <c r="F87" s="7"/>
      <c r="G87" s="96" t="s">
        <v>59</v>
      </c>
      <c r="H87" s="96"/>
      <c r="I87" s="96"/>
      <c r="J87" s="96"/>
      <c r="K87" s="96"/>
      <c r="L87" s="96"/>
      <c r="M87" s="97"/>
      <c r="N87" s="97"/>
      <c r="O87" s="9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2:34" ht="12" customHeight="1">
      <c r="B88" s="4"/>
      <c r="C88" s="4"/>
      <c r="D88" s="4"/>
      <c r="E88" s="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2:34" ht="12" customHeight="1">
      <c r="B89" s="85" t="s">
        <v>2</v>
      </c>
      <c r="C89" s="85"/>
      <c r="D89" s="3" t="s">
        <v>0</v>
      </c>
      <c r="E89" s="3" t="s">
        <v>1</v>
      </c>
      <c r="F89" s="85" t="s">
        <v>12</v>
      </c>
      <c r="G89" s="85"/>
      <c r="H89" s="85"/>
      <c r="I89" s="85" t="s">
        <v>9</v>
      </c>
      <c r="J89" s="85"/>
      <c r="K89" s="85"/>
      <c r="L89" s="85"/>
      <c r="M89" s="85" t="s">
        <v>4</v>
      </c>
      <c r="N89" s="85"/>
      <c r="O89" s="85" t="s">
        <v>5</v>
      </c>
      <c r="P89" s="85"/>
      <c r="Q89" s="85"/>
      <c r="R89" s="85"/>
      <c r="S89" s="85" t="s">
        <v>6</v>
      </c>
      <c r="T89" s="85"/>
      <c r="U89" s="85"/>
      <c r="V89" s="85" t="s">
        <v>7</v>
      </c>
      <c r="W89" s="85"/>
      <c r="X89" s="85"/>
      <c r="Y89" s="85"/>
      <c r="Z89" s="85" t="s">
        <v>8</v>
      </c>
      <c r="AA89" s="85"/>
      <c r="AB89" s="85"/>
      <c r="AC89" s="85"/>
      <c r="AD89" s="85"/>
      <c r="AE89" s="85" t="s">
        <v>3</v>
      </c>
      <c r="AF89" s="85"/>
      <c r="AG89" s="85"/>
      <c r="AH89" s="85"/>
    </row>
    <row r="90" spans="2:34" ht="12" customHeight="1">
      <c r="B90" s="85"/>
      <c r="C90" s="85"/>
      <c r="D90" s="3"/>
      <c r="E90" s="3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</row>
    <row r="91" spans="2:34" ht="12" customHeight="1">
      <c r="B91" s="85">
        <v>1</v>
      </c>
      <c r="C91" s="85"/>
      <c r="D91" s="46" t="s">
        <v>128</v>
      </c>
      <c r="E91" s="46" t="s">
        <v>101</v>
      </c>
      <c r="F91" s="85">
        <v>534</v>
      </c>
      <c r="G91" s="85">
        <v>507</v>
      </c>
      <c r="H91" s="85">
        <v>507</v>
      </c>
      <c r="I91" s="85">
        <v>3</v>
      </c>
      <c r="J91" s="85"/>
      <c r="K91" s="85"/>
      <c r="L91" s="85"/>
      <c r="M91" s="85">
        <v>0.9</v>
      </c>
      <c r="N91" s="85"/>
      <c r="O91" s="85">
        <v>0.95</v>
      </c>
      <c r="P91" s="85"/>
      <c r="Q91" s="85"/>
      <c r="R91" s="85"/>
      <c r="S91" s="85">
        <v>0.98</v>
      </c>
      <c r="T91" s="85"/>
      <c r="U91" s="85"/>
      <c r="V91" s="95">
        <f>SUM(0.5*(F91/600+F91/549))</f>
        <v>0.9313387978142076</v>
      </c>
      <c r="W91" s="95"/>
      <c r="X91" s="95"/>
      <c r="Y91" s="95"/>
      <c r="Z91" s="95">
        <f>SUM((I91-B91+0.5))/I91</f>
        <v>0.8333333333333334</v>
      </c>
      <c r="AA91" s="95"/>
      <c r="AB91" s="95"/>
      <c r="AC91" s="95"/>
      <c r="AD91" s="95"/>
      <c r="AE91" s="95">
        <f>SUM(((V91*S91)+Z91)*M91*O91)</f>
        <v>1.4928687786885246</v>
      </c>
      <c r="AF91" s="95"/>
      <c r="AG91" s="95"/>
      <c r="AH91" s="95"/>
    </row>
    <row r="92" spans="2:34" ht="12" customHeight="1">
      <c r="B92" s="85">
        <v>2</v>
      </c>
      <c r="C92" s="85"/>
      <c r="D92" s="46" t="s">
        <v>234</v>
      </c>
      <c r="E92" s="46" t="s">
        <v>101</v>
      </c>
      <c r="F92" s="85">
        <v>490</v>
      </c>
      <c r="G92" s="85">
        <v>457</v>
      </c>
      <c r="H92" s="85">
        <v>457</v>
      </c>
      <c r="I92" s="85">
        <v>3</v>
      </c>
      <c r="J92" s="85"/>
      <c r="K92" s="85"/>
      <c r="L92" s="85"/>
      <c r="M92" s="85">
        <v>0.9</v>
      </c>
      <c r="N92" s="85"/>
      <c r="O92" s="85">
        <v>0.95</v>
      </c>
      <c r="P92" s="85"/>
      <c r="Q92" s="85"/>
      <c r="R92" s="85"/>
      <c r="S92" s="85">
        <v>0.98</v>
      </c>
      <c r="T92" s="85"/>
      <c r="U92" s="85"/>
      <c r="V92" s="95">
        <f>SUM(0.5*(F92/600+F92/549))</f>
        <v>0.8545992714025501</v>
      </c>
      <c r="W92" s="95"/>
      <c r="X92" s="95"/>
      <c r="Y92" s="95"/>
      <c r="Z92" s="95">
        <f>SUM((I92-B92+0.5))/I92</f>
        <v>0.5</v>
      </c>
      <c r="AA92" s="95"/>
      <c r="AB92" s="95"/>
      <c r="AC92" s="95"/>
      <c r="AD92" s="95"/>
      <c r="AE92" s="95">
        <f>SUM(((V92*S92)+Z92)*M92*O92)</f>
        <v>1.1435687295081967</v>
      </c>
      <c r="AF92" s="95"/>
      <c r="AG92" s="95"/>
      <c r="AH92" s="95"/>
    </row>
    <row r="93" spans="2:34" ht="12" customHeight="1">
      <c r="B93" s="85">
        <v>3</v>
      </c>
      <c r="C93" s="85"/>
      <c r="D93" s="46" t="s">
        <v>235</v>
      </c>
      <c r="E93" s="46" t="s">
        <v>89</v>
      </c>
      <c r="F93" s="85">
        <v>440</v>
      </c>
      <c r="G93" s="85">
        <v>430</v>
      </c>
      <c r="H93" s="85">
        <v>430</v>
      </c>
      <c r="I93" s="85">
        <v>3</v>
      </c>
      <c r="J93" s="85"/>
      <c r="K93" s="85"/>
      <c r="L93" s="85"/>
      <c r="M93" s="85">
        <v>0.9</v>
      </c>
      <c r="N93" s="85"/>
      <c r="O93" s="85">
        <v>0.95</v>
      </c>
      <c r="P93" s="85"/>
      <c r="Q93" s="85"/>
      <c r="R93" s="85"/>
      <c r="S93" s="85">
        <v>0.98</v>
      </c>
      <c r="T93" s="85"/>
      <c r="U93" s="85"/>
      <c r="V93" s="95">
        <f>SUM(0.5*(F93/600+F93/549))</f>
        <v>0.7673952641165755</v>
      </c>
      <c r="W93" s="95"/>
      <c r="X93" s="95"/>
      <c r="Y93" s="95"/>
      <c r="Z93" s="95">
        <f>SUM((I93-B93+0.5))/I93</f>
        <v>0.16666666666666666</v>
      </c>
      <c r="AA93" s="95"/>
      <c r="AB93" s="95"/>
      <c r="AC93" s="95"/>
      <c r="AD93" s="95"/>
      <c r="AE93" s="95">
        <f>SUM(((V93*S93)+Z93)*M93*O93)</f>
        <v>0.7855004918032785</v>
      </c>
      <c r="AF93" s="95"/>
      <c r="AG93" s="95"/>
      <c r="AH93" s="95"/>
    </row>
    <row r="94" spans="2:32" ht="12" customHeight="1">
      <c r="B94" s="3"/>
      <c r="C94" s="3"/>
      <c r="D94" s="46"/>
      <c r="E94" s="1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2:32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:32" ht="12" customHeight="1">
      <c r="B97" s="90" t="s">
        <v>43</v>
      </c>
      <c r="C97" s="90"/>
      <c r="D97" s="90"/>
      <c r="E97" s="90"/>
      <c r="F97" s="7"/>
      <c r="G97" s="96"/>
      <c r="H97" s="96"/>
      <c r="I97" s="96"/>
      <c r="J97" s="96"/>
      <c r="K97" s="97">
        <v>561</v>
      </c>
      <c r="L97" s="97"/>
      <c r="M97" s="9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2:32" ht="12" customHeight="1">
      <c r="B98" s="90"/>
      <c r="C98" s="90"/>
      <c r="D98" s="90"/>
      <c r="E98" s="90"/>
      <c r="F98" s="7"/>
      <c r="G98" s="96"/>
      <c r="H98" s="96"/>
      <c r="I98" s="96"/>
      <c r="J98" s="96"/>
      <c r="K98" s="97"/>
      <c r="L98" s="97"/>
      <c r="M98" s="9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2:32" ht="12" customHeight="1">
      <c r="B99" s="4"/>
      <c r="C99" s="4"/>
      <c r="D99" s="4"/>
      <c r="E99" s="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2" customHeight="1">
      <c r="B100" s="85" t="s">
        <v>2</v>
      </c>
      <c r="C100" s="85"/>
      <c r="D100" s="3" t="s">
        <v>0</v>
      </c>
      <c r="E100" s="3" t="s">
        <v>1</v>
      </c>
      <c r="F100" s="3" t="s">
        <v>12</v>
      </c>
      <c r="G100" s="85" t="s">
        <v>9</v>
      </c>
      <c r="H100" s="85"/>
      <c r="I100" s="85"/>
      <c r="J100" s="85"/>
      <c r="K100" s="85" t="s">
        <v>4</v>
      </c>
      <c r="L100" s="85"/>
      <c r="M100" s="85" t="s">
        <v>5</v>
      </c>
      <c r="N100" s="85"/>
      <c r="O100" s="85"/>
      <c r="P100" s="85"/>
      <c r="Q100" s="85" t="s">
        <v>6</v>
      </c>
      <c r="R100" s="85"/>
      <c r="S100" s="85"/>
      <c r="T100" s="85" t="s">
        <v>7</v>
      </c>
      <c r="U100" s="85"/>
      <c r="V100" s="85"/>
      <c r="W100" s="85"/>
      <c r="X100" s="85" t="s">
        <v>8</v>
      </c>
      <c r="Y100" s="85"/>
      <c r="Z100" s="85"/>
      <c r="AA100" s="85"/>
      <c r="AB100" s="85"/>
      <c r="AC100" s="85" t="s">
        <v>3</v>
      </c>
      <c r="AD100" s="85"/>
      <c r="AE100" s="85"/>
      <c r="AF100" s="85"/>
    </row>
    <row r="101" spans="2:32" ht="12" customHeight="1">
      <c r="B101" s="85"/>
      <c r="C101" s="85"/>
      <c r="D101" s="3"/>
      <c r="E101" s="3"/>
      <c r="F101" s="3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</row>
    <row r="102" spans="2:32" ht="12" customHeight="1">
      <c r="B102" s="85">
        <v>1</v>
      </c>
      <c r="C102" s="85"/>
      <c r="D102" s="46" t="s">
        <v>129</v>
      </c>
      <c r="E102" s="46" t="s">
        <v>107</v>
      </c>
      <c r="F102" s="45">
        <v>558</v>
      </c>
      <c r="G102" s="85">
        <v>4</v>
      </c>
      <c r="H102" s="85"/>
      <c r="I102" s="85"/>
      <c r="J102" s="85"/>
      <c r="K102" s="85">
        <v>1</v>
      </c>
      <c r="L102" s="85"/>
      <c r="M102" s="85">
        <v>1</v>
      </c>
      <c r="N102" s="85"/>
      <c r="O102" s="85"/>
      <c r="P102" s="85"/>
      <c r="Q102" s="85">
        <v>0.98</v>
      </c>
      <c r="R102" s="85"/>
      <c r="S102" s="85"/>
      <c r="T102" s="95">
        <f>SUM(0.5*(F102/600+F102/561))</f>
        <v>0.9623262032085562</v>
      </c>
      <c r="U102" s="95"/>
      <c r="V102" s="95"/>
      <c r="W102" s="95"/>
      <c r="X102" s="95">
        <f>SUM((G102-B102+0.5))/G102</f>
        <v>0.875</v>
      </c>
      <c r="Y102" s="95"/>
      <c r="Z102" s="95"/>
      <c r="AA102" s="95"/>
      <c r="AB102" s="95"/>
      <c r="AC102" s="95">
        <f>SUM(((T102*Q102)+X102)*K102*M102)</f>
        <v>1.8180796791443852</v>
      </c>
      <c r="AD102" s="95"/>
      <c r="AE102" s="95"/>
      <c r="AF102" s="95"/>
    </row>
    <row r="103" spans="2:32" ht="12" customHeight="1">
      <c r="B103" s="85">
        <v>2</v>
      </c>
      <c r="C103" s="85"/>
      <c r="D103" s="46" t="s">
        <v>130</v>
      </c>
      <c r="E103" s="46" t="s">
        <v>89</v>
      </c>
      <c r="F103" s="45">
        <v>540</v>
      </c>
      <c r="G103" s="85">
        <v>4</v>
      </c>
      <c r="H103" s="85"/>
      <c r="I103" s="85"/>
      <c r="J103" s="85"/>
      <c r="K103" s="85">
        <v>1</v>
      </c>
      <c r="L103" s="85"/>
      <c r="M103" s="85">
        <v>1</v>
      </c>
      <c r="N103" s="85"/>
      <c r="O103" s="85"/>
      <c r="P103" s="85"/>
      <c r="Q103" s="85">
        <v>0.98</v>
      </c>
      <c r="R103" s="85"/>
      <c r="S103" s="85"/>
      <c r="T103" s="95">
        <f>SUM(0.5*(F103/600+F103/561))</f>
        <v>0.931283422459893</v>
      </c>
      <c r="U103" s="95"/>
      <c r="V103" s="95"/>
      <c r="W103" s="95"/>
      <c r="X103" s="95">
        <f>SUM((G103-B103+0.5))/G103</f>
        <v>0.625</v>
      </c>
      <c r="Y103" s="95"/>
      <c r="Z103" s="95"/>
      <c r="AA103" s="95"/>
      <c r="AB103" s="95"/>
      <c r="AC103" s="95">
        <f>SUM(((T103*Q103)+X103)*K103*M103)</f>
        <v>1.537657754010695</v>
      </c>
      <c r="AD103" s="95"/>
      <c r="AE103" s="95"/>
      <c r="AF103" s="95"/>
    </row>
    <row r="104" spans="2:32" ht="12" customHeight="1">
      <c r="B104" s="85">
        <v>3</v>
      </c>
      <c r="C104" s="85"/>
      <c r="D104" s="46" t="s">
        <v>350</v>
      </c>
      <c r="E104" s="46" t="s">
        <v>89</v>
      </c>
      <c r="F104" s="45">
        <v>489</v>
      </c>
      <c r="G104" s="85">
        <v>4</v>
      </c>
      <c r="H104" s="85"/>
      <c r="I104" s="85"/>
      <c r="J104" s="85"/>
      <c r="K104" s="85">
        <v>1</v>
      </c>
      <c r="L104" s="85"/>
      <c r="M104" s="85">
        <v>1</v>
      </c>
      <c r="N104" s="85"/>
      <c r="O104" s="85"/>
      <c r="P104" s="85"/>
      <c r="Q104" s="85">
        <v>0.98</v>
      </c>
      <c r="R104" s="85"/>
      <c r="S104" s="85"/>
      <c r="T104" s="95">
        <f>SUM(0.5*(F104/600+F104/561))</f>
        <v>0.8433288770053475</v>
      </c>
      <c r="U104" s="95"/>
      <c r="V104" s="95"/>
      <c r="W104" s="95"/>
      <c r="X104" s="95">
        <f>SUM((G104-B104+0.5))/G104</f>
        <v>0.375</v>
      </c>
      <c r="Y104" s="95"/>
      <c r="Z104" s="95"/>
      <c r="AA104" s="95"/>
      <c r="AB104" s="95"/>
      <c r="AC104" s="95">
        <f>SUM(((T104*Q104)+X104)*K104*M104)</f>
        <v>1.2014622994652404</v>
      </c>
      <c r="AD104" s="95"/>
      <c r="AE104" s="95"/>
      <c r="AF104" s="95"/>
    </row>
    <row r="105" spans="2:32" ht="12" customHeight="1">
      <c r="B105" s="85">
        <v>4</v>
      </c>
      <c r="C105" s="85"/>
      <c r="D105" s="49" t="s">
        <v>351</v>
      </c>
      <c r="E105" s="49" t="s">
        <v>69</v>
      </c>
      <c r="F105" s="1">
        <v>461</v>
      </c>
      <c r="G105" s="85">
        <v>4</v>
      </c>
      <c r="H105" s="85"/>
      <c r="I105" s="85"/>
      <c r="J105" s="85"/>
      <c r="K105" s="85">
        <v>1</v>
      </c>
      <c r="L105" s="85"/>
      <c r="M105" s="85">
        <v>1</v>
      </c>
      <c r="N105" s="85"/>
      <c r="O105" s="85"/>
      <c r="P105" s="85"/>
      <c r="Q105" s="85">
        <v>0.98</v>
      </c>
      <c r="R105" s="85"/>
      <c r="S105" s="85"/>
      <c r="T105" s="95">
        <f>SUM(0.5*(F105/600+F105/561))</f>
        <v>0.7950401069518717</v>
      </c>
      <c r="U105" s="95"/>
      <c r="V105" s="95"/>
      <c r="W105" s="95"/>
      <c r="X105" s="95">
        <f>SUM((G105-B105+0.5))/G105</f>
        <v>0.125</v>
      </c>
      <c r="Y105" s="95"/>
      <c r="Z105" s="95"/>
      <c r="AA105" s="95"/>
      <c r="AB105" s="95"/>
      <c r="AC105" s="95">
        <f>SUM(((T105*Q105)+X105)*K105*M105)</f>
        <v>0.9041393048128342</v>
      </c>
      <c r="AD105" s="95"/>
      <c r="AE105" s="95"/>
      <c r="AF105" s="95"/>
    </row>
    <row r="106" spans="2:3" ht="12" customHeight="1">
      <c r="B106" s="3"/>
      <c r="C106" s="3"/>
    </row>
    <row r="108" spans="2:32" ht="12" customHeight="1">
      <c r="B108" s="90" t="s">
        <v>47</v>
      </c>
      <c r="C108" s="90"/>
      <c r="D108" s="90"/>
      <c r="E108" s="90"/>
      <c r="F108" s="7"/>
      <c r="G108" s="96"/>
      <c r="H108" s="96"/>
      <c r="I108" s="96"/>
      <c r="J108" s="96"/>
      <c r="K108" s="97">
        <v>560</v>
      </c>
      <c r="L108" s="97"/>
      <c r="M108" s="9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2:32" ht="12" customHeight="1">
      <c r="B109" s="90"/>
      <c r="C109" s="90"/>
      <c r="D109" s="90"/>
      <c r="E109" s="90"/>
      <c r="F109" s="7"/>
      <c r="G109" s="96"/>
      <c r="H109" s="96"/>
      <c r="I109" s="96"/>
      <c r="J109" s="96"/>
      <c r="K109" s="97"/>
      <c r="L109" s="97"/>
      <c r="M109" s="9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2:32" ht="12" customHeight="1">
      <c r="B110" s="4"/>
      <c r="C110" s="4"/>
      <c r="D110" s="4"/>
      <c r="E110" s="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2:32" ht="12" customHeight="1">
      <c r="B111" s="85" t="s">
        <v>2</v>
      </c>
      <c r="C111" s="85"/>
      <c r="D111" s="3" t="s">
        <v>0</v>
      </c>
      <c r="E111" s="3" t="s">
        <v>1</v>
      </c>
      <c r="F111" s="3" t="s">
        <v>12</v>
      </c>
      <c r="G111" s="85" t="s">
        <v>9</v>
      </c>
      <c r="H111" s="85"/>
      <c r="I111" s="85"/>
      <c r="J111" s="85"/>
      <c r="K111" s="85" t="s">
        <v>4</v>
      </c>
      <c r="L111" s="85"/>
      <c r="M111" s="85" t="s">
        <v>5</v>
      </c>
      <c r="N111" s="85"/>
      <c r="O111" s="85"/>
      <c r="P111" s="85"/>
      <c r="Q111" s="85" t="s">
        <v>6</v>
      </c>
      <c r="R111" s="85"/>
      <c r="S111" s="85"/>
      <c r="T111" s="85" t="s">
        <v>7</v>
      </c>
      <c r="U111" s="85"/>
      <c r="V111" s="85"/>
      <c r="W111" s="85"/>
      <c r="X111" s="85" t="s">
        <v>8</v>
      </c>
      <c r="Y111" s="85"/>
      <c r="Z111" s="85"/>
      <c r="AA111" s="85"/>
      <c r="AB111" s="85"/>
      <c r="AC111" s="85" t="s">
        <v>3</v>
      </c>
      <c r="AD111" s="85"/>
      <c r="AE111" s="85"/>
      <c r="AF111" s="85"/>
    </row>
    <row r="112" spans="2:33" ht="12" customHeight="1">
      <c r="B112" s="85"/>
      <c r="C112" s="85"/>
      <c r="D112" s="3"/>
      <c r="E112" s="3"/>
      <c r="F112" s="3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13"/>
    </row>
    <row r="113" spans="2:32" ht="12" customHeight="1">
      <c r="B113" s="85">
        <v>1</v>
      </c>
      <c r="C113" s="85"/>
      <c r="D113" s="17" t="s">
        <v>352</v>
      </c>
      <c r="E113" s="46" t="s">
        <v>353</v>
      </c>
      <c r="F113" s="45">
        <v>299</v>
      </c>
      <c r="G113" s="85">
        <v>2</v>
      </c>
      <c r="H113" s="85"/>
      <c r="I113" s="85"/>
      <c r="J113" s="85"/>
      <c r="K113" s="85">
        <v>1</v>
      </c>
      <c r="L113" s="85"/>
      <c r="M113" s="85">
        <v>1</v>
      </c>
      <c r="N113" s="85"/>
      <c r="O113" s="85"/>
      <c r="P113" s="85"/>
      <c r="Q113" s="85">
        <v>0.98</v>
      </c>
      <c r="R113" s="85"/>
      <c r="S113" s="85"/>
      <c r="T113" s="95">
        <f>SUM(0.5*(F113/600+F113/560))</f>
        <v>0.5161309523809524</v>
      </c>
      <c r="U113" s="95"/>
      <c r="V113" s="95"/>
      <c r="W113" s="95"/>
      <c r="X113" s="95">
        <f>SUM((G113-B113+0.5))/G113</f>
        <v>0.75</v>
      </c>
      <c r="Y113" s="95"/>
      <c r="Z113" s="95"/>
      <c r="AA113" s="95"/>
      <c r="AB113" s="95"/>
      <c r="AC113" s="95">
        <f>SUM(((T113*Q113)+X113)*K113*M113)</f>
        <v>1.2558083333333334</v>
      </c>
      <c r="AD113" s="95"/>
      <c r="AE113" s="95"/>
      <c r="AF113" s="95"/>
    </row>
    <row r="114" spans="2:32" ht="12" customHeight="1">
      <c r="B114" s="85">
        <v>2</v>
      </c>
      <c r="C114" s="85"/>
      <c r="D114" s="17" t="s">
        <v>355</v>
      </c>
      <c r="E114" s="46" t="s">
        <v>354</v>
      </c>
      <c r="F114" s="45">
        <v>237</v>
      </c>
      <c r="G114" s="85">
        <v>2</v>
      </c>
      <c r="H114" s="85"/>
      <c r="I114" s="85"/>
      <c r="J114" s="85"/>
      <c r="K114" s="85">
        <v>1</v>
      </c>
      <c r="L114" s="85"/>
      <c r="M114" s="85">
        <v>1</v>
      </c>
      <c r="N114" s="85"/>
      <c r="O114" s="85"/>
      <c r="P114" s="85"/>
      <c r="Q114" s="85">
        <v>0.98</v>
      </c>
      <c r="R114" s="85"/>
      <c r="S114" s="85"/>
      <c r="T114" s="95">
        <f>SUM(0.5*(F114/600+F114/560))</f>
        <v>0.4091071428571429</v>
      </c>
      <c r="U114" s="95"/>
      <c r="V114" s="95"/>
      <c r="W114" s="95"/>
      <c r="X114" s="95">
        <f>SUM((G114-B114+0.5))/G114</f>
        <v>0.25</v>
      </c>
      <c r="Y114" s="95"/>
      <c r="Z114" s="95"/>
      <c r="AA114" s="95"/>
      <c r="AB114" s="95"/>
      <c r="AC114" s="95">
        <f>SUM(((T114*Q114)+X114)*K114*M114)</f>
        <v>0.650925</v>
      </c>
      <c r="AD114" s="95"/>
      <c r="AE114" s="95"/>
      <c r="AF114" s="95"/>
    </row>
    <row r="115" spans="2:32" ht="12" customHeight="1">
      <c r="B115" s="3"/>
      <c r="C115" s="3"/>
      <c r="D115" s="17"/>
      <c r="E115" s="3"/>
      <c r="F115" s="4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2:32" ht="12" customHeight="1">
      <c r="B116" s="3"/>
      <c r="C116" s="3"/>
      <c r="D116" s="17"/>
      <c r="E116" s="3"/>
      <c r="F116" s="4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2:32" ht="12" customHeight="1">
      <c r="B117" s="90" t="s">
        <v>363</v>
      </c>
      <c r="C117" s="90"/>
      <c r="D117" s="90"/>
      <c r="E117" s="90"/>
      <c r="F117" s="7"/>
      <c r="G117" s="96" t="s">
        <v>364</v>
      </c>
      <c r="H117" s="96"/>
      <c r="I117" s="96"/>
      <c r="J117" s="96"/>
      <c r="K117" s="97">
        <v>547</v>
      </c>
      <c r="L117" s="97"/>
      <c r="M117" s="9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2:32" ht="12" customHeight="1">
      <c r="B118" s="90"/>
      <c r="C118" s="90"/>
      <c r="D118" s="90"/>
      <c r="E118" s="90"/>
      <c r="F118" s="7"/>
      <c r="G118" s="96" t="s">
        <v>60</v>
      </c>
      <c r="H118" s="96"/>
      <c r="I118" s="96"/>
      <c r="J118" s="96"/>
      <c r="K118" s="97"/>
      <c r="L118" s="97"/>
      <c r="M118" s="9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2:32" ht="12" customHeight="1">
      <c r="B119" s="4"/>
      <c r="C119" s="4"/>
      <c r="D119" s="4"/>
      <c r="E119" s="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2:32" ht="12" customHeight="1">
      <c r="B120" s="85" t="s">
        <v>2</v>
      </c>
      <c r="C120" s="85"/>
      <c r="D120" s="3" t="s">
        <v>0</v>
      </c>
      <c r="E120" s="3" t="s">
        <v>1</v>
      </c>
      <c r="F120" s="3" t="s">
        <v>12</v>
      </c>
      <c r="G120" s="85" t="s">
        <v>9</v>
      </c>
      <c r="H120" s="85"/>
      <c r="I120" s="85"/>
      <c r="J120" s="85"/>
      <c r="K120" s="85" t="s">
        <v>4</v>
      </c>
      <c r="L120" s="85"/>
      <c r="M120" s="85" t="s">
        <v>5</v>
      </c>
      <c r="N120" s="85"/>
      <c r="O120" s="85"/>
      <c r="P120" s="85"/>
      <c r="Q120" s="85" t="s">
        <v>6</v>
      </c>
      <c r="R120" s="85"/>
      <c r="S120" s="85"/>
      <c r="T120" s="85" t="s">
        <v>7</v>
      </c>
      <c r="U120" s="85"/>
      <c r="V120" s="85"/>
      <c r="W120" s="85"/>
      <c r="X120" s="85" t="s">
        <v>8</v>
      </c>
      <c r="Y120" s="85"/>
      <c r="Z120" s="85"/>
      <c r="AA120" s="85"/>
      <c r="AB120" s="85"/>
      <c r="AC120" s="85" t="s">
        <v>3</v>
      </c>
      <c r="AD120" s="85"/>
      <c r="AE120" s="85"/>
      <c r="AF120" s="85"/>
    </row>
    <row r="121" spans="2:32" ht="12" customHeight="1">
      <c r="B121" s="85"/>
      <c r="C121" s="85"/>
      <c r="D121" s="3"/>
      <c r="E121" s="3"/>
      <c r="F121" s="3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</row>
    <row r="122" spans="2:32" ht="12" customHeight="1">
      <c r="B122" s="85">
        <v>1</v>
      </c>
      <c r="C122" s="85"/>
      <c r="D122" s="17" t="s">
        <v>365</v>
      </c>
      <c r="E122" s="46" t="s">
        <v>89</v>
      </c>
      <c r="F122" s="45">
        <v>299</v>
      </c>
      <c r="G122" s="85">
        <v>1</v>
      </c>
      <c r="H122" s="85"/>
      <c r="I122" s="85"/>
      <c r="J122" s="85"/>
      <c r="K122" s="85">
        <v>0.9</v>
      </c>
      <c r="L122" s="85"/>
      <c r="M122" s="85">
        <v>1</v>
      </c>
      <c r="N122" s="85"/>
      <c r="O122" s="85"/>
      <c r="P122" s="85"/>
      <c r="Q122" s="85">
        <v>0.98</v>
      </c>
      <c r="R122" s="85"/>
      <c r="S122" s="85"/>
      <c r="T122" s="95">
        <f>SUM(0.5*(F122/600+F122/547))</f>
        <v>0.5224756246191347</v>
      </c>
      <c r="U122" s="95"/>
      <c r="V122" s="95"/>
      <c r="W122" s="95"/>
      <c r="X122" s="95">
        <f>SUM((G122-B122+0.5))/G122</f>
        <v>0.5</v>
      </c>
      <c r="Y122" s="95"/>
      <c r="Z122" s="95"/>
      <c r="AA122" s="95"/>
      <c r="AB122" s="95"/>
      <c r="AC122" s="95">
        <f>SUM(((T122*Q122)+X122)*K122*M122)</f>
        <v>0.9108235009140768</v>
      </c>
      <c r="AD122" s="95"/>
      <c r="AE122" s="95"/>
      <c r="AF122" s="95"/>
    </row>
    <row r="123" spans="2:32" ht="12" customHeight="1">
      <c r="B123" s="3"/>
      <c r="C123" s="3"/>
      <c r="D123" s="17"/>
      <c r="E123" s="3"/>
      <c r="F123" s="4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2:32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6" spans="2:32" ht="12" customHeight="1">
      <c r="B126" s="90" t="s">
        <v>51</v>
      </c>
      <c r="C126" s="90"/>
      <c r="D126" s="90"/>
      <c r="E126" s="90"/>
      <c r="F126" s="7"/>
      <c r="G126" s="96"/>
      <c r="H126" s="96"/>
      <c r="I126" s="96"/>
      <c r="J126" s="96"/>
      <c r="K126" s="97">
        <v>545</v>
      </c>
      <c r="L126" s="97"/>
      <c r="M126" s="9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2:32" ht="12" customHeight="1">
      <c r="B127" s="90"/>
      <c r="C127" s="90"/>
      <c r="D127" s="90"/>
      <c r="E127" s="90"/>
      <c r="F127" s="7"/>
      <c r="G127" s="96"/>
      <c r="H127" s="96"/>
      <c r="I127" s="96"/>
      <c r="J127" s="96"/>
      <c r="K127" s="97"/>
      <c r="L127" s="97"/>
      <c r="M127" s="9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2:32" ht="12" customHeight="1">
      <c r="B128" s="4"/>
      <c r="C128" s="4"/>
      <c r="D128" s="4"/>
      <c r="E128" s="4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2:32" ht="12" customHeight="1">
      <c r="B129" s="85" t="s">
        <v>2</v>
      </c>
      <c r="C129" s="85"/>
      <c r="D129" s="3" t="s">
        <v>0</v>
      </c>
      <c r="E129" s="3" t="s">
        <v>1</v>
      </c>
      <c r="F129" s="3" t="s">
        <v>12</v>
      </c>
      <c r="G129" s="85" t="s">
        <v>9</v>
      </c>
      <c r="H129" s="85"/>
      <c r="I129" s="85"/>
      <c r="J129" s="85"/>
      <c r="K129" s="85" t="s">
        <v>4</v>
      </c>
      <c r="L129" s="85"/>
      <c r="M129" s="85" t="s">
        <v>5</v>
      </c>
      <c r="N129" s="85"/>
      <c r="O129" s="85"/>
      <c r="P129" s="85"/>
      <c r="Q129" s="85" t="s">
        <v>6</v>
      </c>
      <c r="R129" s="85"/>
      <c r="S129" s="85"/>
      <c r="T129" s="85" t="s">
        <v>7</v>
      </c>
      <c r="U129" s="85"/>
      <c r="V129" s="85"/>
      <c r="W129" s="85"/>
      <c r="X129" s="85" t="s">
        <v>8</v>
      </c>
      <c r="Y129" s="85"/>
      <c r="Z129" s="85"/>
      <c r="AA129" s="85"/>
      <c r="AB129" s="85"/>
      <c r="AC129" s="85" t="s">
        <v>3</v>
      </c>
      <c r="AD129" s="85"/>
      <c r="AE129" s="85"/>
      <c r="AF129" s="85"/>
    </row>
    <row r="130" spans="2:32" ht="12" customHeight="1">
      <c r="B130" s="85"/>
      <c r="C130" s="85"/>
      <c r="D130" s="3"/>
      <c r="E130" s="3"/>
      <c r="F130" s="3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</row>
    <row r="131" spans="2:32" ht="12" customHeight="1">
      <c r="B131" s="85">
        <v>1</v>
      </c>
      <c r="C131" s="85"/>
      <c r="D131" s="51" t="s">
        <v>358</v>
      </c>
      <c r="E131" s="51" t="s">
        <v>359</v>
      </c>
      <c r="F131" s="45">
        <v>444</v>
      </c>
      <c r="G131" s="85">
        <v>5</v>
      </c>
      <c r="H131" s="85"/>
      <c r="I131" s="85"/>
      <c r="J131" s="85"/>
      <c r="K131" s="85">
        <v>1</v>
      </c>
      <c r="L131" s="85"/>
      <c r="M131" s="85">
        <v>0.85</v>
      </c>
      <c r="N131" s="85"/>
      <c r="O131" s="85"/>
      <c r="P131" s="85"/>
      <c r="Q131" s="85">
        <v>0.98</v>
      </c>
      <c r="R131" s="85"/>
      <c r="S131" s="85"/>
      <c r="T131" s="95">
        <f>SUM(0.5*(F131/600+F131/545))</f>
        <v>0.7773394495412844</v>
      </c>
      <c r="U131" s="95"/>
      <c r="V131" s="95"/>
      <c r="W131" s="95"/>
      <c r="X131" s="95">
        <f>SUM((G131-B131+0.5))/G131</f>
        <v>0.9</v>
      </c>
      <c r="Y131" s="95"/>
      <c r="Z131" s="95"/>
      <c r="AA131" s="95"/>
      <c r="AB131" s="95"/>
      <c r="AC131" s="95">
        <f>SUM(((T131*Q131)+X131)*K131*M131)</f>
        <v>1.4125237614678898</v>
      </c>
      <c r="AD131" s="95"/>
      <c r="AE131" s="95"/>
      <c r="AF131" s="95"/>
    </row>
    <row r="132" spans="2:32" ht="12" customHeight="1">
      <c r="B132" s="85">
        <v>2</v>
      </c>
      <c r="C132" s="85"/>
      <c r="D132" s="51" t="s">
        <v>360</v>
      </c>
      <c r="E132" s="51" t="s">
        <v>105</v>
      </c>
      <c r="F132" s="45">
        <v>353</v>
      </c>
      <c r="G132" s="85">
        <v>5</v>
      </c>
      <c r="H132" s="85"/>
      <c r="I132" s="85"/>
      <c r="J132" s="85"/>
      <c r="K132" s="85">
        <v>1</v>
      </c>
      <c r="L132" s="85"/>
      <c r="M132" s="85">
        <v>0.85</v>
      </c>
      <c r="N132" s="85"/>
      <c r="O132" s="85"/>
      <c r="P132" s="85"/>
      <c r="Q132" s="85">
        <v>0.98</v>
      </c>
      <c r="R132" s="85"/>
      <c r="S132" s="85"/>
      <c r="T132" s="95">
        <f>SUM(0.5*(F132/600+F132/545))</f>
        <v>0.618019877675841</v>
      </c>
      <c r="U132" s="95"/>
      <c r="V132" s="95"/>
      <c r="W132" s="95"/>
      <c r="X132" s="95">
        <f>SUM((G132-B132+0.5))/G132</f>
        <v>0.7</v>
      </c>
      <c r="Y132" s="95"/>
      <c r="Z132" s="95"/>
      <c r="AA132" s="95"/>
      <c r="AB132" s="95"/>
      <c r="AC132" s="95">
        <f>SUM(((T132*Q132)+X132)*K132*M132)</f>
        <v>1.1098105581039754</v>
      </c>
      <c r="AD132" s="95"/>
      <c r="AE132" s="95"/>
      <c r="AF132" s="95"/>
    </row>
    <row r="133" spans="2:32" ht="12" customHeight="1">
      <c r="B133" s="85">
        <v>3</v>
      </c>
      <c r="C133" s="85"/>
      <c r="D133" s="46" t="s">
        <v>136</v>
      </c>
      <c r="E133" s="46" t="s">
        <v>69</v>
      </c>
      <c r="F133" s="3">
        <v>269</v>
      </c>
      <c r="G133" s="85">
        <v>5</v>
      </c>
      <c r="H133" s="85"/>
      <c r="I133" s="85"/>
      <c r="J133" s="85"/>
      <c r="K133" s="85">
        <v>1</v>
      </c>
      <c r="L133" s="85"/>
      <c r="M133" s="85">
        <v>0.85</v>
      </c>
      <c r="N133" s="85"/>
      <c r="O133" s="85"/>
      <c r="P133" s="85"/>
      <c r="Q133" s="85">
        <v>0.98</v>
      </c>
      <c r="R133" s="85"/>
      <c r="S133" s="85"/>
      <c r="T133" s="95">
        <f>SUM(0.5*(F133/600+F133/545))</f>
        <v>0.47095565749235474</v>
      </c>
      <c r="U133" s="95"/>
      <c r="V133" s="95"/>
      <c r="W133" s="95"/>
      <c r="X133" s="95">
        <f>SUM((G133-B133+0.5))/G133</f>
        <v>0.5</v>
      </c>
      <c r="Y133" s="95"/>
      <c r="Z133" s="95"/>
      <c r="AA133" s="95"/>
      <c r="AB133" s="95"/>
      <c r="AC133" s="95">
        <f>SUM(((T133*Q133)+X133)*K133*M133)</f>
        <v>0.8173060626911315</v>
      </c>
      <c r="AD133" s="95"/>
      <c r="AE133" s="95"/>
      <c r="AF133" s="95"/>
    </row>
    <row r="134" spans="2:32" ht="12" customHeight="1">
      <c r="B134" s="85">
        <v>4</v>
      </c>
      <c r="C134" s="85"/>
      <c r="D134" s="46" t="s">
        <v>361</v>
      </c>
      <c r="E134" s="46" t="s">
        <v>354</v>
      </c>
      <c r="F134" s="3">
        <v>228</v>
      </c>
      <c r="G134" s="85">
        <v>5</v>
      </c>
      <c r="H134" s="85"/>
      <c r="I134" s="85"/>
      <c r="J134" s="85"/>
      <c r="K134" s="85">
        <v>1</v>
      </c>
      <c r="L134" s="85"/>
      <c r="M134" s="85">
        <v>0.85</v>
      </c>
      <c r="N134" s="85"/>
      <c r="O134" s="85"/>
      <c r="P134" s="85"/>
      <c r="Q134" s="85">
        <v>0.98</v>
      </c>
      <c r="R134" s="85"/>
      <c r="S134" s="85"/>
      <c r="T134" s="95">
        <f>SUM(0.5*(F134/600+F134/545))</f>
        <v>0.3991743119266055</v>
      </c>
      <c r="U134" s="95"/>
      <c r="V134" s="95"/>
      <c r="W134" s="95"/>
      <c r="X134" s="95">
        <f>SUM((G134-B134+0.5))/G134</f>
        <v>0.3</v>
      </c>
      <c r="Y134" s="95"/>
      <c r="Z134" s="95"/>
      <c r="AA134" s="95"/>
      <c r="AB134" s="95"/>
      <c r="AC134" s="95">
        <f>SUM(((T134*Q134)+X134)*K134*M134)</f>
        <v>0.5875122018348624</v>
      </c>
      <c r="AD134" s="95"/>
      <c r="AE134" s="95"/>
      <c r="AF134" s="95"/>
    </row>
    <row r="135" spans="2:32" ht="12" customHeight="1">
      <c r="B135" s="85">
        <v>5</v>
      </c>
      <c r="C135" s="85"/>
      <c r="D135" s="46" t="s">
        <v>362</v>
      </c>
      <c r="E135" s="46" t="s">
        <v>105</v>
      </c>
      <c r="F135" s="3">
        <v>128</v>
      </c>
      <c r="G135" s="85">
        <v>5</v>
      </c>
      <c r="H135" s="85"/>
      <c r="I135" s="85"/>
      <c r="J135" s="85"/>
      <c r="K135" s="85">
        <v>1</v>
      </c>
      <c r="L135" s="85"/>
      <c r="M135" s="85">
        <v>0.85</v>
      </c>
      <c r="N135" s="85"/>
      <c r="O135" s="85"/>
      <c r="P135" s="85"/>
      <c r="Q135" s="85">
        <v>0.98</v>
      </c>
      <c r="R135" s="85"/>
      <c r="S135" s="85"/>
      <c r="T135" s="95">
        <f>SUM(0.5*(F135/600+F135/545))</f>
        <v>0.22409785932721715</v>
      </c>
      <c r="U135" s="95"/>
      <c r="V135" s="95"/>
      <c r="W135" s="95"/>
      <c r="X135" s="95">
        <f>SUM((G135-B135+0.5))/G135</f>
        <v>0.1</v>
      </c>
      <c r="Y135" s="95"/>
      <c r="Z135" s="95"/>
      <c r="AA135" s="95"/>
      <c r="AB135" s="95"/>
      <c r="AC135" s="95">
        <f>SUM(((T135*Q135)+X135)*K135*M135)</f>
        <v>0.27167351681957186</v>
      </c>
      <c r="AD135" s="95"/>
      <c r="AE135" s="95"/>
      <c r="AF135" s="95"/>
    </row>
    <row r="136" spans="2:32" ht="12" customHeight="1">
      <c r="B136" s="3"/>
      <c r="C136" s="3"/>
      <c r="D136" s="46"/>
      <c r="E136" s="4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2:32" ht="12" customHeight="1">
      <c r="B137" s="3"/>
      <c r="C137" s="3"/>
      <c r="D137" s="46"/>
      <c r="E137" s="4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2:32" ht="12" customHeight="1">
      <c r="B138" s="90" t="s">
        <v>52</v>
      </c>
      <c r="C138" s="90"/>
      <c r="D138" s="90"/>
      <c r="E138" s="90"/>
      <c r="F138" s="7"/>
      <c r="G138" s="96"/>
      <c r="H138" s="96"/>
      <c r="I138" s="96"/>
      <c r="J138" s="96"/>
      <c r="K138" s="97">
        <v>504</v>
      </c>
      <c r="L138" s="97"/>
      <c r="M138" s="9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2:32" ht="12" customHeight="1">
      <c r="B139" s="90"/>
      <c r="C139" s="90"/>
      <c r="D139" s="90"/>
      <c r="E139" s="90"/>
      <c r="F139" s="7"/>
      <c r="G139" s="96"/>
      <c r="H139" s="96"/>
      <c r="I139" s="96"/>
      <c r="J139" s="96"/>
      <c r="K139" s="97"/>
      <c r="L139" s="97"/>
      <c r="M139" s="9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2:32" ht="12" customHeight="1">
      <c r="B140" s="4"/>
      <c r="C140" s="4"/>
      <c r="D140" s="4"/>
      <c r="E140" s="4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2:32" ht="12" customHeight="1">
      <c r="B141" s="85" t="s">
        <v>2</v>
      </c>
      <c r="C141" s="85"/>
      <c r="D141" s="3" t="s">
        <v>0</v>
      </c>
      <c r="E141" s="3" t="s">
        <v>1</v>
      </c>
      <c r="F141" s="3" t="s">
        <v>12</v>
      </c>
      <c r="G141" s="85" t="s">
        <v>9</v>
      </c>
      <c r="H141" s="85"/>
      <c r="I141" s="85"/>
      <c r="J141" s="85"/>
      <c r="K141" s="85" t="s">
        <v>4</v>
      </c>
      <c r="L141" s="85"/>
      <c r="M141" s="85" t="s">
        <v>5</v>
      </c>
      <c r="N141" s="85"/>
      <c r="O141" s="85"/>
      <c r="P141" s="85"/>
      <c r="Q141" s="85" t="s">
        <v>6</v>
      </c>
      <c r="R141" s="85"/>
      <c r="S141" s="85"/>
      <c r="T141" s="85" t="s">
        <v>7</v>
      </c>
      <c r="U141" s="85"/>
      <c r="V141" s="85"/>
      <c r="W141" s="85"/>
      <c r="X141" s="85" t="s">
        <v>8</v>
      </c>
      <c r="Y141" s="85"/>
      <c r="Z141" s="85"/>
      <c r="AA141" s="85"/>
      <c r="AB141" s="85"/>
      <c r="AC141" s="85" t="s">
        <v>3</v>
      </c>
      <c r="AD141" s="85"/>
      <c r="AE141" s="85"/>
      <c r="AF141" s="85"/>
    </row>
    <row r="142" spans="2:32" ht="12" customHeight="1">
      <c r="B142" s="85"/>
      <c r="C142" s="85"/>
      <c r="D142" s="3"/>
      <c r="E142" s="3"/>
      <c r="F142" s="3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</row>
    <row r="143" spans="2:32" ht="12" customHeight="1">
      <c r="B143" s="85">
        <v>1</v>
      </c>
      <c r="C143" s="85"/>
      <c r="D143" s="51" t="s">
        <v>366</v>
      </c>
      <c r="E143" s="51" t="s">
        <v>369</v>
      </c>
      <c r="F143" s="45">
        <v>464</v>
      </c>
      <c r="G143" s="85">
        <v>3</v>
      </c>
      <c r="H143" s="85"/>
      <c r="I143" s="85"/>
      <c r="J143" s="85"/>
      <c r="K143" s="85">
        <v>0.9</v>
      </c>
      <c r="L143" s="85"/>
      <c r="M143" s="85">
        <v>0.85</v>
      </c>
      <c r="N143" s="85"/>
      <c r="O143" s="85"/>
      <c r="P143" s="85"/>
      <c r="Q143" s="85">
        <v>0.98</v>
      </c>
      <c r="R143" s="85"/>
      <c r="S143" s="85"/>
      <c r="T143" s="95">
        <f>SUM(0.5*(F143/600+F143/504))</f>
        <v>0.846984126984127</v>
      </c>
      <c r="U143" s="95"/>
      <c r="V143" s="95"/>
      <c r="W143" s="95"/>
      <c r="X143" s="95">
        <f>SUM((G143-B143+0.5))/G143</f>
        <v>0.8333333333333334</v>
      </c>
      <c r="Y143" s="95"/>
      <c r="Z143" s="95"/>
      <c r="AA143" s="95"/>
      <c r="AB143" s="95"/>
      <c r="AC143" s="95">
        <f>SUM(((T143*Q143)+X143)*K143*M143)</f>
        <v>1.2724840000000002</v>
      </c>
      <c r="AD143" s="95"/>
      <c r="AE143" s="95"/>
      <c r="AF143" s="95"/>
    </row>
    <row r="144" spans="2:32" ht="12" customHeight="1">
      <c r="B144" s="85">
        <v>2</v>
      </c>
      <c r="C144" s="85"/>
      <c r="D144" s="51" t="s">
        <v>367</v>
      </c>
      <c r="E144" s="51" t="s">
        <v>342</v>
      </c>
      <c r="F144" s="45">
        <v>459</v>
      </c>
      <c r="G144" s="85">
        <v>3</v>
      </c>
      <c r="H144" s="85"/>
      <c r="I144" s="85"/>
      <c r="J144" s="85"/>
      <c r="K144" s="85">
        <v>0.9</v>
      </c>
      <c r="L144" s="85"/>
      <c r="M144" s="85">
        <v>0.85</v>
      </c>
      <c r="N144" s="85"/>
      <c r="O144" s="85"/>
      <c r="P144" s="85"/>
      <c r="Q144" s="85">
        <v>0.98</v>
      </c>
      <c r="R144" s="85"/>
      <c r="S144" s="85"/>
      <c r="T144" s="95">
        <f>SUM(0.5*(F144/600+F144/504))</f>
        <v>0.8378571428571429</v>
      </c>
      <c r="U144" s="95"/>
      <c r="V144" s="95"/>
      <c r="W144" s="95"/>
      <c r="X144" s="95">
        <f>SUM((G144-B144+0.5))/G144</f>
        <v>0.5</v>
      </c>
      <c r="Y144" s="95"/>
      <c r="Z144" s="95"/>
      <c r="AA144" s="95"/>
      <c r="AB144" s="95"/>
      <c r="AC144" s="95">
        <f>SUM(((T144*Q144)+X144)*K144*M144)</f>
        <v>1.0106415</v>
      </c>
      <c r="AD144" s="95"/>
      <c r="AE144" s="95"/>
      <c r="AF144" s="95"/>
    </row>
    <row r="145" spans="2:32" ht="12" customHeight="1">
      <c r="B145" s="85">
        <v>3</v>
      </c>
      <c r="C145" s="85"/>
      <c r="D145" s="46" t="s">
        <v>368</v>
      </c>
      <c r="E145" s="46" t="s">
        <v>354</v>
      </c>
      <c r="F145" s="3">
        <v>400</v>
      </c>
      <c r="G145" s="85">
        <v>3</v>
      </c>
      <c r="H145" s="85"/>
      <c r="I145" s="85"/>
      <c r="J145" s="85"/>
      <c r="K145" s="85">
        <v>0.9</v>
      </c>
      <c r="L145" s="85"/>
      <c r="M145" s="85">
        <v>0.85</v>
      </c>
      <c r="N145" s="85"/>
      <c r="O145" s="85"/>
      <c r="P145" s="85"/>
      <c r="Q145" s="85">
        <v>0.98</v>
      </c>
      <c r="R145" s="85"/>
      <c r="S145" s="85"/>
      <c r="T145" s="95">
        <f>SUM(0.5*(F145/600+F145/504))</f>
        <v>0.7301587301587301</v>
      </c>
      <c r="U145" s="95"/>
      <c r="V145" s="95"/>
      <c r="W145" s="95"/>
      <c r="X145" s="95">
        <f>SUM((G145-B145+0.5))/G145</f>
        <v>0.16666666666666666</v>
      </c>
      <c r="Y145" s="95"/>
      <c r="Z145" s="95"/>
      <c r="AA145" s="95"/>
      <c r="AB145" s="95"/>
      <c r="AC145" s="95">
        <f>SUM(((T145*Q145)+X145)*K145*M145)</f>
        <v>0.6748999999999999</v>
      </c>
      <c r="AD145" s="95"/>
      <c r="AE145" s="95"/>
      <c r="AF145" s="95"/>
    </row>
    <row r="146" spans="2:32" ht="12" customHeight="1">
      <c r="B146" s="3"/>
      <c r="C146" s="3"/>
      <c r="D146" s="46"/>
      <c r="E146" s="4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2:32" ht="12" customHeight="1">
      <c r="B147" s="3"/>
      <c r="C147" s="3"/>
      <c r="D147" s="46"/>
      <c r="E147" s="4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9" spans="2:32" ht="12" customHeight="1">
      <c r="B149" s="90" t="s">
        <v>53</v>
      </c>
      <c r="C149" s="90"/>
      <c r="D149" s="90"/>
      <c r="E149" s="90"/>
      <c r="F149" s="7"/>
      <c r="G149" s="96"/>
      <c r="H149" s="96"/>
      <c r="I149" s="96"/>
      <c r="J149" s="96"/>
      <c r="K149" s="97">
        <v>478</v>
      </c>
      <c r="L149" s="97"/>
      <c r="M149" s="9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2:32" ht="12" customHeight="1">
      <c r="B150" s="90"/>
      <c r="C150" s="90"/>
      <c r="D150" s="90"/>
      <c r="E150" s="90"/>
      <c r="F150" s="7"/>
      <c r="G150" s="96"/>
      <c r="H150" s="96"/>
      <c r="I150" s="96"/>
      <c r="J150" s="96"/>
      <c r="K150" s="97"/>
      <c r="L150" s="97"/>
      <c r="M150" s="9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2:32" ht="12" customHeight="1">
      <c r="B151" s="4"/>
      <c r="C151" s="4"/>
      <c r="D151" s="4"/>
      <c r="E151" s="4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2:32" ht="12" customHeight="1">
      <c r="B152" s="85" t="s">
        <v>2</v>
      </c>
      <c r="C152" s="85"/>
      <c r="D152" s="3" t="s">
        <v>0</v>
      </c>
      <c r="E152" s="3" t="s">
        <v>1</v>
      </c>
      <c r="F152" s="3" t="s">
        <v>12</v>
      </c>
      <c r="G152" s="85" t="s">
        <v>9</v>
      </c>
      <c r="H152" s="85"/>
      <c r="I152" s="85"/>
      <c r="J152" s="85"/>
      <c r="K152" s="85" t="s">
        <v>4</v>
      </c>
      <c r="L152" s="85"/>
      <c r="M152" s="85" t="s">
        <v>5</v>
      </c>
      <c r="N152" s="85"/>
      <c r="O152" s="85"/>
      <c r="P152" s="85"/>
      <c r="Q152" s="85" t="s">
        <v>6</v>
      </c>
      <c r="R152" s="85"/>
      <c r="S152" s="85"/>
      <c r="T152" s="85" t="s">
        <v>7</v>
      </c>
      <c r="U152" s="85"/>
      <c r="V152" s="85"/>
      <c r="W152" s="85"/>
      <c r="X152" s="85" t="s">
        <v>8</v>
      </c>
      <c r="Y152" s="85"/>
      <c r="Z152" s="85"/>
      <c r="AA152" s="85"/>
      <c r="AB152" s="85"/>
      <c r="AC152" s="85" t="s">
        <v>3</v>
      </c>
      <c r="AD152" s="85"/>
      <c r="AE152" s="85"/>
      <c r="AF152" s="85"/>
    </row>
    <row r="153" spans="2:32" ht="12" customHeight="1">
      <c r="B153" s="85"/>
      <c r="C153" s="85"/>
      <c r="D153" s="3"/>
      <c r="E153" s="3"/>
      <c r="F153" s="3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</row>
    <row r="154" spans="2:32" ht="12" customHeight="1">
      <c r="B154" s="85">
        <v>1</v>
      </c>
      <c r="C154" s="85"/>
      <c r="D154" s="9" t="s">
        <v>356</v>
      </c>
      <c r="E154" s="9" t="s">
        <v>89</v>
      </c>
      <c r="F154" s="60">
        <v>383</v>
      </c>
      <c r="G154" s="85">
        <v>2</v>
      </c>
      <c r="H154" s="85"/>
      <c r="I154" s="85"/>
      <c r="J154" s="85"/>
      <c r="K154" s="85">
        <v>1</v>
      </c>
      <c r="L154" s="85"/>
      <c r="M154" s="85">
        <v>0.85</v>
      </c>
      <c r="N154" s="85"/>
      <c r="O154" s="85"/>
      <c r="P154" s="85"/>
      <c r="Q154" s="85">
        <v>0.98</v>
      </c>
      <c r="R154" s="85"/>
      <c r="S154" s="85"/>
      <c r="T154" s="95">
        <f>SUM(0.5*(F154/600+F154/478))</f>
        <v>0.7197942817294282</v>
      </c>
      <c r="U154" s="95"/>
      <c r="V154" s="95"/>
      <c r="W154" s="95"/>
      <c r="X154" s="95">
        <f>SUM((G154-B154+0.5))/G154</f>
        <v>0.75</v>
      </c>
      <c r="Y154" s="95"/>
      <c r="Z154" s="95"/>
      <c r="AA154" s="95"/>
      <c r="AB154" s="95"/>
      <c r="AC154" s="95">
        <f>SUM(((T154*Q154)+X154)*K154*M154)</f>
        <v>1.2370886366806135</v>
      </c>
      <c r="AD154" s="95"/>
      <c r="AE154" s="95"/>
      <c r="AF154" s="95"/>
    </row>
    <row r="155" spans="2:32" ht="12" customHeight="1">
      <c r="B155" s="85">
        <v>2</v>
      </c>
      <c r="C155" s="85"/>
      <c r="D155" s="9" t="s">
        <v>357</v>
      </c>
      <c r="E155" s="9" t="s">
        <v>105</v>
      </c>
      <c r="F155" s="45">
        <v>101</v>
      </c>
      <c r="G155" s="85">
        <v>2</v>
      </c>
      <c r="H155" s="85"/>
      <c r="I155" s="85"/>
      <c r="J155" s="85"/>
      <c r="K155" s="85">
        <v>1</v>
      </c>
      <c r="L155" s="85"/>
      <c r="M155" s="85">
        <v>0.85</v>
      </c>
      <c r="N155" s="85"/>
      <c r="O155" s="85"/>
      <c r="P155" s="85"/>
      <c r="Q155" s="85">
        <v>0.98</v>
      </c>
      <c r="R155" s="85"/>
      <c r="S155" s="85"/>
      <c r="T155" s="95">
        <f>SUM(0.5*(F155/600+F155/456))</f>
        <v>0.19491228070175437</v>
      </c>
      <c r="U155" s="95"/>
      <c r="V155" s="95"/>
      <c r="W155" s="95"/>
      <c r="X155" s="95">
        <f>SUM((G155-B155+0.5))/G155</f>
        <v>0.25</v>
      </c>
      <c r="Y155" s="95"/>
      <c r="Z155" s="95"/>
      <c r="AA155" s="95"/>
      <c r="AB155" s="95"/>
      <c r="AC155" s="95">
        <f>SUM(((T155*Q155)+X155)*K155*M155)</f>
        <v>0.3748619298245614</v>
      </c>
      <c r="AD155" s="95"/>
      <c r="AE155" s="95"/>
      <c r="AF155" s="95"/>
    </row>
    <row r="156" spans="2:32" ht="12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2:32" ht="12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2:32" ht="12" customHeight="1">
      <c r="B158" s="90" t="s">
        <v>55</v>
      </c>
      <c r="C158" s="90"/>
      <c r="D158" s="90"/>
      <c r="E158" s="90"/>
      <c r="F158" s="7"/>
      <c r="G158" s="96"/>
      <c r="H158" s="96"/>
      <c r="I158" s="96"/>
      <c r="J158" s="96"/>
      <c r="K158" s="97">
        <v>230</v>
      </c>
      <c r="L158" s="97"/>
      <c r="M158" s="9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2:32" ht="12" customHeight="1">
      <c r="B159" s="90"/>
      <c r="C159" s="90"/>
      <c r="D159" s="90"/>
      <c r="E159" s="90"/>
      <c r="F159" s="7"/>
      <c r="G159" s="96"/>
      <c r="H159" s="96"/>
      <c r="I159" s="96"/>
      <c r="J159" s="96"/>
      <c r="K159" s="97"/>
      <c r="L159" s="97"/>
      <c r="M159" s="9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2:32" ht="12" customHeight="1">
      <c r="B160" s="4"/>
      <c r="C160" s="4"/>
      <c r="D160" s="4"/>
      <c r="E160" s="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2:32" ht="12" customHeight="1">
      <c r="B161" s="85" t="s">
        <v>2</v>
      </c>
      <c r="C161" s="85"/>
      <c r="D161" s="3" t="s">
        <v>0</v>
      </c>
      <c r="E161" s="3" t="s">
        <v>1</v>
      </c>
      <c r="F161" s="3" t="s">
        <v>12</v>
      </c>
      <c r="G161" s="85" t="s">
        <v>9</v>
      </c>
      <c r="H161" s="85"/>
      <c r="I161" s="85"/>
      <c r="J161" s="85"/>
      <c r="K161" s="85" t="s">
        <v>4</v>
      </c>
      <c r="L161" s="85"/>
      <c r="M161" s="85" t="s">
        <v>5</v>
      </c>
      <c r="N161" s="85"/>
      <c r="O161" s="85"/>
      <c r="P161" s="85"/>
      <c r="Q161" s="85" t="s">
        <v>6</v>
      </c>
      <c r="R161" s="85"/>
      <c r="S161" s="85"/>
      <c r="T161" s="85" t="s">
        <v>7</v>
      </c>
      <c r="U161" s="85"/>
      <c r="V161" s="85"/>
      <c r="W161" s="85"/>
      <c r="X161" s="85" t="s">
        <v>8</v>
      </c>
      <c r="Y161" s="85"/>
      <c r="Z161" s="85"/>
      <c r="AA161" s="85"/>
      <c r="AB161" s="85"/>
      <c r="AC161" s="85" t="s">
        <v>3</v>
      </c>
      <c r="AD161" s="85"/>
      <c r="AE161" s="85"/>
      <c r="AF161" s="85"/>
    </row>
    <row r="162" spans="2:32" ht="12" customHeight="1">
      <c r="B162" s="85"/>
      <c r="C162" s="85"/>
      <c r="D162" s="3"/>
      <c r="E162" s="3"/>
      <c r="F162" s="3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</row>
    <row r="163" spans="2:32" ht="12" customHeight="1">
      <c r="B163" s="85">
        <v>1</v>
      </c>
      <c r="C163" s="85"/>
      <c r="D163" s="9" t="s">
        <v>135</v>
      </c>
      <c r="E163" s="9" t="s">
        <v>69</v>
      </c>
      <c r="F163" s="57">
        <v>310</v>
      </c>
      <c r="G163" s="85">
        <v>1</v>
      </c>
      <c r="H163" s="85"/>
      <c r="I163" s="85"/>
      <c r="J163" s="85"/>
      <c r="K163" s="85">
        <v>1</v>
      </c>
      <c r="L163" s="85"/>
      <c r="M163" s="85">
        <v>0.8</v>
      </c>
      <c r="N163" s="85"/>
      <c r="O163" s="85"/>
      <c r="P163" s="85"/>
      <c r="Q163" s="85">
        <v>0.98</v>
      </c>
      <c r="R163" s="85"/>
      <c r="S163" s="85"/>
      <c r="T163" s="95">
        <f>SUM(0.5*(F163/600+F163/230))</f>
        <v>0.9322463768115943</v>
      </c>
      <c r="U163" s="95"/>
      <c r="V163" s="95"/>
      <c r="W163" s="95"/>
      <c r="X163" s="95">
        <f>SUM((G163-B163+0.5))/G163</f>
        <v>0.5</v>
      </c>
      <c r="Y163" s="95"/>
      <c r="Z163" s="95"/>
      <c r="AA163" s="95"/>
      <c r="AB163" s="95"/>
      <c r="AC163" s="95">
        <f>SUM(((T163*Q163)+X163)*K163*M163)</f>
        <v>1.1308811594202899</v>
      </c>
      <c r="AD163" s="95"/>
      <c r="AE163" s="95"/>
      <c r="AF163" s="95"/>
    </row>
    <row r="164" spans="2:32" ht="12" customHeight="1">
      <c r="B164" s="3"/>
      <c r="C164" s="3"/>
      <c r="D164" s="9"/>
      <c r="E164" s="9"/>
      <c r="F164" s="5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2:32" ht="12" customHeight="1">
      <c r="B165" s="3"/>
      <c r="C165" s="3"/>
      <c r="E165" s="46"/>
      <c r="F165" s="6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2:32" ht="12" customHeight="1">
      <c r="B166" s="3"/>
      <c r="C166" s="3"/>
      <c r="D166" s="51"/>
      <c r="E166" s="9"/>
      <c r="F166" s="6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8" spans="5:24" ht="12" customHeight="1">
      <c r="E168" s="90" t="s">
        <v>249</v>
      </c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</row>
    <row r="169" spans="5:24" ht="12" customHeight="1"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2" spans="2:25" ht="12" customHeight="1">
      <c r="B172" s="104" t="s">
        <v>62</v>
      </c>
      <c r="C172" s="104"/>
      <c r="D172" s="104"/>
      <c r="E172" s="104"/>
      <c r="H172" s="6"/>
      <c r="I172" s="6"/>
      <c r="J172" s="6"/>
      <c r="M172" s="104" t="s">
        <v>157</v>
      </c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</row>
    <row r="173" spans="2:25" ht="12" customHeight="1">
      <c r="B173" s="104"/>
      <c r="C173" s="104"/>
      <c r="D173" s="104"/>
      <c r="E173" s="104"/>
      <c r="H173" s="6"/>
      <c r="I173" s="6"/>
      <c r="J173" s="6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</row>
    <row r="174" spans="2:39" ht="12" customHeight="1">
      <c r="B174" s="53"/>
      <c r="C174" s="53"/>
      <c r="D174" s="53"/>
      <c r="E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AM174" s="51"/>
    </row>
    <row r="175" spans="2:39" ht="12" customHeight="1">
      <c r="B175" s="85"/>
      <c r="C175" s="85"/>
      <c r="D175" s="3" t="s">
        <v>0</v>
      </c>
      <c r="E175" s="3" t="s">
        <v>4</v>
      </c>
      <c r="F175" s="6" t="s">
        <v>5</v>
      </c>
      <c r="G175" s="89" t="s">
        <v>63</v>
      </c>
      <c r="H175" s="89"/>
      <c r="I175" s="89"/>
      <c r="J175" s="89"/>
      <c r="M175" s="85"/>
      <c r="N175" s="85"/>
      <c r="O175" s="85" t="s">
        <v>0</v>
      </c>
      <c r="P175" s="85"/>
      <c r="Q175" s="85"/>
      <c r="R175" s="85"/>
      <c r="S175" s="85"/>
      <c r="T175" s="85"/>
      <c r="U175" s="85"/>
      <c r="V175" s="85" t="s">
        <v>4</v>
      </c>
      <c r="W175" s="85"/>
      <c r="X175" s="85"/>
      <c r="Y175" s="85"/>
      <c r="Z175" s="89" t="s">
        <v>5</v>
      </c>
      <c r="AA175" s="89"/>
      <c r="AB175" s="89"/>
      <c r="AC175" s="89"/>
      <c r="AD175" s="89" t="s">
        <v>63</v>
      </c>
      <c r="AE175" s="89"/>
      <c r="AF175" s="89"/>
      <c r="AM175" s="51"/>
    </row>
    <row r="176" spans="2:39" ht="12" customHeight="1">
      <c r="B176" s="3"/>
      <c r="C176" s="3"/>
      <c r="D176" s="3"/>
      <c r="E176" s="3"/>
      <c r="G176" s="89"/>
      <c r="H176" s="89"/>
      <c r="I176" s="89"/>
      <c r="J176" s="89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M176" s="51"/>
    </row>
    <row r="177" spans="2:39" ht="12" customHeight="1">
      <c r="B177" s="3"/>
      <c r="C177" s="3"/>
      <c r="D177" s="51" t="s">
        <v>200</v>
      </c>
      <c r="E177" s="9" t="s">
        <v>145</v>
      </c>
      <c r="F177" s="1" t="s">
        <v>139</v>
      </c>
      <c r="G177" s="109">
        <v>1.7562183189655172</v>
      </c>
      <c r="H177" s="109"/>
      <c r="I177" s="109"/>
      <c r="J177" s="109"/>
      <c r="M177" s="3"/>
      <c r="N177" s="62"/>
      <c r="O177" s="102" t="s">
        <v>211</v>
      </c>
      <c r="P177" s="102"/>
      <c r="Q177" s="102"/>
      <c r="R177" s="102"/>
      <c r="S177" s="102"/>
      <c r="T177" s="102"/>
      <c r="U177" s="102"/>
      <c r="V177" s="85"/>
      <c r="W177" s="85"/>
      <c r="X177" s="85"/>
      <c r="Y177" s="85"/>
      <c r="Z177" s="89"/>
      <c r="AA177" s="89"/>
      <c r="AB177" s="89"/>
      <c r="AC177" s="89"/>
      <c r="AD177" s="109">
        <v>1.2009740529214559</v>
      </c>
      <c r="AE177" s="109"/>
      <c r="AF177" s="109"/>
      <c r="AM177" s="51"/>
    </row>
    <row r="178" spans="2:39" ht="12" customHeight="1">
      <c r="B178" s="3"/>
      <c r="C178" s="3"/>
      <c r="D178" s="51" t="s">
        <v>97</v>
      </c>
      <c r="E178" s="9" t="s">
        <v>145</v>
      </c>
      <c r="F178" s="1" t="s">
        <v>139</v>
      </c>
      <c r="G178" s="109">
        <v>1.5966719612068965</v>
      </c>
      <c r="H178" s="109"/>
      <c r="I178" s="109"/>
      <c r="J178" s="109"/>
      <c r="M178" s="3"/>
      <c r="N178" s="62"/>
      <c r="O178" s="102" t="s">
        <v>209</v>
      </c>
      <c r="P178" s="102"/>
      <c r="Q178" s="102"/>
      <c r="R178" s="102"/>
      <c r="S178" s="102"/>
      <c r="T178" s="102"/>
      <c r="U178" s="102"/>
      <c r="V178" s="85"/>
      <c r="W178" s="85"/>
      <c r="X178" s="85"/>
      <c r="Y178" s="85"/>
      <c r="Z178" s="89"/>
      <c r="AA178" s="89"/>
      <c r="AB178" s="89"/>
      <c r="AC178" s="89"/>
      <c r="AD178" s="109">
        <v>1.0551783991858237</v>
      </c>
      <c r="AE178" s="109"/>
      <c r="AF178" s="109"/>
      <c r="AM178" s="51"/>
    </row>
    <row r="179" spans="2:39" ht="12" customHeight="1">
      <c r="B179" s="3"/>
      <c r="C179" s="3"/>
      <c r="D179" s="46" t="s">
        <v>349</v>
      </c>
      <c r="E179" s="17" t="s">
        <v>145</v>
      </c>
      <c r="F179" s="1" t="s">
        <v>142</v>
      </c>
      <c r="G179" s="109">
        <v>0.9429883333333332</v>
      </c>
      <c r="H179" s="109"/>
      <c r="I179" s="109"/>
      <c r="J179" s="109"/>
      <c r="M179" s="3"/>
      <c r="N179" s="62"/>
      <c r="O179" s="102" t="s">
        <v>339</v>
      </c>
      <c r="P179" s="102"/>
      <c r="Q179" s="102"/>
      <c r="R179" s="102"/>
      <c r="S179" s="102"/>
      <c r="T179" s="102"/>
      <c r="U179" s="102"/>
      <c r="V179" s="85"/>
      <c r="W179" s="85"/>
      <c r="X179" s="85"/>
      <c r="Y179" s="85"/>
      <c r="Z179" s="89"/>
      <c r="AA179" s="89"/>
      <c r="AB179" s="89"/>
      <c r="AC179" s="89"/>
      <c r="AD179" s="109">
        <v>0.3300099353448276</v>
      </c>
      <c r="AE179" s="109"/>
      <c r="AF179" s="109"/>
      <c r="AM179" s="51"/>
    </row>
    <row r="180" spans="2:39" ht="12" customHeight="1">
      <c r="B180" s="3"/>
      <c r="C180" s="3"/>
      <c r="D180" s="3"/>
      <c r="E180" s="3"/>
      <c r="G180" s="100">
        <f>SUM(G177:J179)</f>
        <v>4.295878613505747</v>
      </c>
      <c r="H180" s="91"/>
      <c r="I180" s="91"/>
      <c r="J180" s="91"/>
      <c r="M180" s="3"/>
      <c r="N180" s="3"/>
      <c r="O180" s="102" t="s">
        <v>360</v>
      </c>
      <c r="P180" s="102"/>
      <c r="Q180" s="102"/>
      <c r="R180" s="102"/>
      <c r="S180" s="102"/>
      <c r="T180" s="102"/>
      <c r="U180" s="102"/>
      <c r="V180" s="85"/>
      <c r="W180" s="85"/>
      <c r="X180" s="85"/>
      <c r="Y180" s="85"/>
      <c r="Z180" s="89"/>
      <c r="AA180" s="89"/>
      <c r="AB180" s="89"/>
      <c r="AC180" s="89"/>
      <c r="AD180" s="109">
        <v>1.1098105581039754</v>
      </c>
      <c r="AE180" s="109"/>
      <c r="AF180" s="109"/>
      <c r="AM180" s="51"/>
    </row>
    <row r="181" spans="2:39" ht="12" customHeight="1">
      <c r="B181" s="3"/>
      <c r="C181" s="3"/>
      <c r="D181" s="3"/>
      <c r="E181" s="3"/>
      <c r="F181" s="48"/>
      <c r="G181" s="91"/>
      <c r="H181" s="91"/>
      <c r="I181" s="91"/>
      <c r="J181" s="91"/>
      <c r="M181" s="3"/>
      <c r="N181" s="3"/>
      <c r="O181" s="86" t="s">
        <v>362</v>
      </c>
      <c r="P181" s="86"/>
      <c r="Q181" s="86"/>
      <c r="R181" s="86"/>
      <c r="S181" s="86"/>
      <c r="T181" s="86"/>
      <c r="U181" s="86"/>
      <c r="V181" s="85"/>
      <c r="W181" s="85"/>
      <c r="X181" s="85"/>
      <c r="Y181" s="85"/>
      <c r="Z181" s="89"/>
      <c r="AA181" s="89"/>
      <c r="AB181" s="89"/>
      <c r="AC181" s="89"/>
      <c r="AD181" s="109">
        <v>0.27167351681957186</v>
      </c>
      <c r="AE181" s="109"/>
      <c r="AF181" s="109"/>
      <c r="AM181" s="51"/>
    </row>
    <row r="182" spans="2:39" ht="12" customHeight="1">
      <c r="B182" s="3"/>
      <c r="C182" s="3"/>
      <c r="D182" s="3"/>
      <c r="E182" s="3"/>
      <c r="M182" s="3"/>
      <c r="N182" s="3"/>
      <c r="O182" s="102" t="s">
        <v>357</v>
      </c>
      <c r="P182" s="102"/>
      <c r="Q182" s="102"/>
      <c r="R182" s="102"/>
      <c r="S182" s="102"/>
      <c r="T182" s="102"/>
      <c r="U182" s="102"/>
      <c r="V182" s="85"/>
      <c r="W182" s="85"/>
      <c r="X182" s="85"/>
      <c r="Y182" s="85"/>
      <c r="Z182" s="89"/>
      <c r="AA182" s="89"/>
      <c r="AB182" s="89"/>
      <c r="AC182" s="89"/>
      <c r="AD182" s="109">
        <v>0.3748619298245614</v>
      </c>
      <c r="AE182" s="109"/>
      <c r="AF182" s="109"/>
      <c r="AM182" s="51"/>
    </row>
    <row r="183" spans="2:39" ht="12" customHeight="1">
      <c r="B183" s="3"/>
      <c r="C183" s="3"/>
      <c r="D183" s="3"/>
      <c r="E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D183" s="100">
        <f>SUM(AD177:AF182)</f>
        <v>4.342508392200216</v>
      </c>
      <c r="AE183" s="100"/>
      <c r="AF183" s="100"/>
      <c r="AM183" s="51"/>
    </row>
    <row r="184" spans="2:39" ht="12" customHeight="1">
      <c r="B184" s="104" t="s">
        <v>251</v>
      </c>
      <c r="C184" s="104"/>
      <c r="D184" s="104"/>
      <c r="E184" s="104"/>
      <c r="H184" s="6"/>
      <c r="I184" s="6"/>
      <c r="J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D184" s="100"/>
      <c r="AE184" s="100"/>
      <c r="AF184" s="100"/>
      <c r="AM184" s="51"/>
    </row>
    <row r="185" spans="2:39" ht="12" customHeight="1">
      <c r="B185" s="104"/>
      <c r="C185" s="104"/>
      <c r="D185" s="104"/>
      <c r="E185" s="104"/>
      <c r="H185" s="6"/>
      <c r="I185" s="6"/>
      <c r="J185" s="6"/>
      <c r="M185" s="104" t="s">
        <v>374</v>
      </c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AM185" s="51"/>
    </row>
    <row r="186" spans="2:39" ht="12" customHeight="1">
      <c r="B186" s="53"/>
      <c r="C186" s="53"/>
      <c r="D186" s="53"/>
      <c r="E186" s="53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AM186" s="51"/>
    </row>
    <row r="187" spans="2:39" ht="12" customHeight="1">
      <c r="B187" s="85"/>
      <c r="C187" s="85"/>
      <c r="D187" s="3" t="s">
        <v>0</v>
      </c>
      <c r="E187" s="3" t="s">
        <v>4</v>
      </c>
      <c r="F187" s="6" t="s">
        <v>5</v>
      </c>
      <c r="G187" s="89" t="s">
        <v>63</v>
      </c>
      <c r="H187" s="89"/>
      <c r="I187" s="89"/>
      <c r="J187" s="89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AM187" s="51"/>
    </row>
    <row r="188" spans="2:39" ht="12" customHeight="1">
      <c r="B188" s="3"/>
      <c r="C188" s="3"/>
      <c r="D188" s="3"/>
      <c r="E188" s="3"/>
      <c r="M188" s="85"/>
      <c r="N188" s="85"/>
      <c r="O188" s="85" t="s">
        <v>0</v>
      </c>
      <c r="P188" s="85"/>
      <c r="Q188" s="85"/>
      <c r="R188" s="85"/>
      <c r="S188" s="85"/>
      <c r="T188" s="85"/>
      <c r="U188" s="85"/>
      <c r="V188" s="85" t="s">
        <v>4</v>
      </c>
      <c r="W188" s="85"/>
      <c r="X188" s="85"/>
      <c r="Y188" s="85"/>
      <c r="Z188" s="89" t="s">
        <v>5</v>
      </c>
      <c r="AA188" s="89"/>
      <c r="AB188" s="89"/>
      <c r="AC188" s="89"/>
      <c r="AD188" s="89" t="s">
        <v>63</v>
      </c>
      <c r="AE188" s="89"/>
      <c r="AF188" s="89"/>
      <c r="AM188" s="51"/>
    </row>
    <row r="189" spans="2:39" ht="12" customHeight="1">
      <c r="B189" s="3"/>
      <c r="C189" s="3"/>
      <c r="D189" s="51" t="s">
        <v>86</v>
      </c>
      <c r="E189" s="9" t="s">
        <v>145</v>
      </c>
      <c r="F189" s="61" t="s">
        <v>139</v>
      </c>
      <c r="G189" s="92">
        <v>1.7953129118773945</v>
      </c>
      <c r="H189" s="92">
        <v>1.7953129118773945</v>
      </c>
      <c r="I189" s="92">
        <v>1.7953129118773945</v>
      </c>
      <c r="J189" s="92">
        <v>1.7953129118773945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M189" s="51"/>
    </row>
    <row r="190" spans="2:39" ht="12" customHeight="1">
      <c r="B190" s="3"/>
      <c r="C190" s="3"/>
      <c r="D190" s="51" t="s">
        <v>92</v>
      </c>
      <c r="E190" s="9" t="s">
        <v>145</v>
      </c>
      <c r="F190" s="61" t="s">
        <v>139</v>
      </c>
      <c r="G190" s="92">
        <v>1.6748611470306511</v>
      </c>
      <c r="H190" s="92">
        <v>1.6748611470306511</v>
      </c>
      <c r="I190" s="92">
        <v>1.6748611470306511</v>
      </c>
      <c r="J190" s="92">
        <v>1.6748611470306511</v>
      </c>
      <c r="M190" s="3"/>
      <c r="N190" s="62"/>
      <c r="O190" s="102" t="s">
        <v>335</v>
      </c>
      <c r="P190" s="102"/>
      <c r="Q190" s="102"/>
      <c r="R190" s="102"/>
      <c r="S190" s="102"/>
      <c r="T190" s="102"/>
      <c r="U190" s="102"/>
      <c r="V190" s="85"/>
      <c r="W190" s="85"/>
      <c r="X190" s="85"/>
      <c r="Y190" s="85"/>
      <c r="Z190" s="89"/>
      <c r="AA190" s="89"/>
      <c r="AB190" s="89"/>
      <c r="AC190" s="89"/>
      <c r="AD190" s="94">
        <v>0.8042656776819923</v>
      </c>
      <c r="AE190" s="94"/>
      <c r="AF190" s="94"/>
      <c r="AM190" s="51"/>
    </row>
    <row r="191" spans="2:39" ht="12" customHeight="1">
      <c r="B191" s="3"/>
      <c r="C191" s="3"/>
      <c r="D191" s="51" t="s">
        <v>96</v>
      </c>
      <c r="E191" s="9" t="s">
        <v>145</v>
      </c>
      <c r="F191" s="61" t="s">
        <v>139</v>
      </c>
      <c r="G191" s="92">
        <v>1.6357665541187738</v>
      </c>
      <c r="H191" s="92">
        <v>1.6357665541187738</v>
      </c>
      <c r="I191" s="92">
        <v>1.6357665541187738</v>
      </c>
      <c r="J191" s="92">
        <v>1.6357665541187738</v>
      </c>
      <c r="M191" s="3"/>
      <c r="N191" s="62"/>
      <c r="O191" s="102" t="s">
        <v>338</v>
      </c>
      <c r="P191" s="102"/>
      <c r="Q191" s="102"/>
      <c r="R191" s="102"/>
      <c r="S191" s="102"/>
      <c r="T191" s="102"/>
      <c r="U191" s="102"/>
      <c r="V191" s="85"/>
      <c r="W191" s="85"/>
      <c r="X191" s="85"/>
      <c r="Y191" s="85"/>
      <c r="Z191" s="89"/>
      <c r="AA191" s="89"/>
      <c r="AB191" s="89"/>
      <c r="AC191" s="89"/>
      <c r="AD191" s="94">
        <v>0.5935263086685824</v>
      </c>
      <c r="AE191" s="94"/>
      <c r="AF191" s="94"/>
      <c r="AM191" s="51"/>
    </row>
    <row r="192" spans="2:39" ht="12" customHeight="1">
      <c r="B192" s="3"/>
      <c r="C192" s="3"/>
      <c r="D192" s="51" t="s">
        <v>98</v>
      </c>
      <c r="E192" s="9" t="s">
        <v>145</v>
      </c>
      <c r="F192" s="61" t="s">
        <v>139</v>
      </c>
      <c r="G192" s="92">
        <v>1.557577368295019</v>
      </c>
      <c r="H192" s="92">
        <v>1.557577368295019</v>
      </c>
      <c r="I192" s="92">
        <v>1.557577368295019</v>
      </c>
      <c r="J192" s="92">
        <v>1.557577368295019</v>
      </c>
      <c r="M192" s="3"/>
      <c r="N192" s="62"/>
      <c r="O192" s="10"/>
      <c r="P192" s="10"/>
      <c r="Q192" s="10"/>
      <c r="R192" s="10"/>
      <c r="S192" s="10"/>
      <c r="T192" s="10"/>
      <c r="U192" s="10"/>
      <c r="V192" s="17"/>
      <c r="W192" s="17"/>
      <c r="X192" s="17"/>
      <c r="Y192" s="17"/>
      <c r="Z192" s="6"/>
      <c r="AA192" s="6"/>
      <c r="AB192" s="6"/>
      <c r="AC192" s="6"/>
      <c r="AD192" s="76">
        <f>SUM(AD190:AF191)</f>
        <v>1.3977919863505748</v>
      </c>
      <c r="AE192" s="76"/>
      <c r="AF192" s="76"/>
      <c r="AM192" s="51"/>
    </row>
    <row r="193" spans="2:39" ht="12" customHeight="1">
      <c r="B193" s="3"/>
      <c r="C193" s="3"/>
      <c r="D193" s="51" t="s">
        <v>328</v>
      </c>
      <c r="E193" s="9" t="s">
        <v>145</v>
      </c>
      <c r="F193" s="61" t="s">
        <v>139</v>
      </c>
      <c r="G193" s="92">
        <v>1.3932790313697316</v>
      </c>
      <c r="H193" s="92">
        <v>1.3932790313697316</v>
      </c>
      <c r="I193" s="92">
        <v>1.3932790313697316</v>
      </c>
      <c r="J193" s="92">
        <v>1.3932790313697316</v>
      </c>
      <c r="M193" s="3"/>
      <c r="N193" s="3"/>
      <c r="O193" s="10"/>
      <c r="P193" s="10"/>
      <c r="Q193" s="10"/>
      <c r="R193" s="10"/>
      <c r="S193" s="10"/>
      <c r="T193" s="10"/>
      <c r="U193" s="10"/>
      <c r="V193" s="17"/>
      <c r="W193" s="17"/>
      <c r="X193" s="17"/>
      <c r="Y193" s="17"/>
      <c r="Z193" s="6"/>
      <c r="AA193" s="6"/>
      <c r="AB193" s="6"/>
      <c r="AC193" s="6"/>
      <c r="AD193" s="76"/>
      <c r="AE193" s="76"/>
      <c r="AF193" s="76"/>
      <c r="AM193" s="51"/>
    </row>
    <row r="194" spans="2:39" ht="12" customHeight="1">
      <c r="B194" s="3"/>
      <c r="C194" s="3"/>
      <c r="D194" s="51" t="s">
        <v>94</v>
      </c>
      <c r="E194" s="9" t="s">
        <v>145</v>
      </c>
      <c r="F194" s="61" t="s">
        <v>139</v>
      </c>
      <c r="G194" s="92">
        <v>1.3526004454022988</v>
      </c>
      <c r="H194" s="92">
        <v>1.3526004454022988</v>
      </c>
      <c r="I194" s="92">
        <v>1.3526004454022988</v>
      </c>
      <c r="J194" s="92">
        <v>1.3526004454022988</v>
      </c>
      <c r="M194" s="3"/>
      <c r="N194" s="3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6"/>
      <c r="AA194" s="6"/>
      <c r="AB194" s="6"/>
      <c r="AC194" s="6"/>
      <c r="AD194" s="62"/>
      <c r="AE194" s="62"/>
      <c r="AF194" s="62"/>
      <c r="AM194" s="51"/>
    </row>
    <row r="195" spans="2:39" ht="12" customHeight="1">
      <c r="B195" s="3"/>
      <c r="C195" s="3"/>
      <c r="D195" s="51" t="s">
        <v>208</v>
      </c>
      <c r="E195" s="9" t="s">
        <v>145</v>
      </c>
      <c r="F195" s="61" t="s">
        <v>139</v>
      </c>
      <c r="G195" s="92">
        <v>1.1085289295977012</v>
      </c>
      <c r="H195" s="92">
        <v>1.1085289295977012</v>
      </c>
      <c r="I195" s="92">
        <v>1.1085289295977012</v>
      </c>
      <c r="J195" s="92">
        <v>1.1085289295977012</v>
      </c>
      <c r="M195" s="104" t="s">
        <v>375</v>
      </c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AM195" s="51"/>
    </row>
    <row r="196" spans="2:39" ht="12" customHeight="1">
      <c r="B196" s="3"/>
      <c r="C196" s="3"/>
      <c r="D196" s="51" t="s">
        <v>203</v>
      </c>
      <c r="E196" s="9" t="s">
        <v>145</v>
      </c>
      <c r="F196" s="61" t="s">
        <v>139</v>
      </c>
      <c r="G196" s="92">
        <v>1.0129158201628352</v>
      </c>
      <c r="H196" s="92">
        <v>1.0129158201628352</v>
      </c>
      <c r="I196" s="92">
        <v>1.0129158201628352</v>
      </c>
      <c r="J196" s="92">
        <v>1.0129158201628352</v>
      </c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AM196" s="51"/>
    </row>
    <row r="197" spans="2:39" ht="12" customHeight="1">
      <c r="B197" s="3"/>
      <c r="C197" s="3"/>
      <c r="D197" s="51" t="s">
        <v>212</v>
      </c>
      <c r="E197" s="9" t="s">
        <v>145</v>
      </c>
      <c r="F197" s="61" t="s">
        <v>139</v>
      </c>
      <c r="G197" s="92">
        <v>0.7128993139367815</v>
      </c>
      <c r="H197" s="92">
        <v>0.7128993139367815</v>
      </c>
      <c r="I197" s="92">
        <v>0.7128993139367815</v>
      </c>
      <c r="J197" s="92">
        <v>0.7128993139367815</v>
      </c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AM197" s="51"/>
    </row>
    <row r="198" spans="2:39" ht="12" customHeight="1">
      <c r="B198" s="3"/>
      <c r="C198" s="3"/>
      <c r="D198" s="51" t="s">
        <v>202</v>
      </c>
      <c r="E198" s="9" t="s">
        <v>145</v>
      </c>
      <c r="F198" s="61" t="s">
        <v>139</v>
      </c>
      <c r="G198" s="92">
        <v>0.4087043546455938</v>
      </c>
      <c r="H198" s="92">
        <v>0.4087043546455938</v>
      </c>
      <c r="I198" s="92">
        <v>0.4087043546455938</v>
      </c>
      <c r="J198" s="92">
        <v>0.4087043546455938</v>
      </c>
      <c r="M198" s="85"/>
      <c r="N198" s="85"/>
      <c r="O198" s="85" t="s">
        <v>0</v>
      </c>
      <c r="P198" s="85"/>
      <c r="Q198" s="85"/>
      <c r="R198" s="85"/>
      <c r="S198" s="85"/>
      <c r="T198" s="85"/>
      <c r="U198" s="85"/>
      <c r="V198" s="85" t="s">
        <v>4</v>
      </c>
      <c r="W198" s="85"/>
      <c r="X198" s="85"/>
      <c r="Y198" s="85"/>
      <c r="Z198" s="89" t="s">
        <v>5</v>
      </c>
      <c r="AA198" s="89"/>
      <c r="AB198" s="89"/>
      <c r="AC198" s="89"/>
      <c r="AD198" s="89" t="s">
        <v>63</v>
      </c>
      <c r="AE198" s="89"/>
      <c r="AF198" s="89"/>
      <c r="AM198" s="51"/>
    </row>
    <row r="199" spans="2:39" ht="12" customHeight="1">
      <c r="B199" s="3"/>
      <c r="C199" s="3"/>
      <c r="D199" s="9" t="s">
        <v>340</v>
      </c>
      <c r="E199" s="9" t="s">
        <v>152</v>
      </c>
      <c r="F199" s="61" t="s">
        <v>139</v>
      </c>
      <c r="G199" s="92">
        <v>1.65609225</v>
      </c>
      <c r="H199" s="92">
        <v>1.65609225</v>
      </c>
      <c r="I199" s="92">
        <v>1.65609225</v>
      </c>
      <c r="J199" s="92">
        <v>1.65609225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M199" s="51"/>
    </row>
    <row r="200" spans="2:39" ht="12" customHeight="1">
      <c r="B200" s="3"/>
      <c r="C200" s="3"/>
      <c r="D200" s="9" t="s">
        <v>110</v>
      </c>
      <c r="E200" s="9" t="s">
        <v>152</v>
      </c>
      <c r="F200" s="61" t="s">
        <v>139</v>
      </c>
      <c r="G200" s="92">
        <v>1.330038</v>
      </c>
      <c r="H200" s="92">
        <v>1.330038</v>
      </c>
      <c r="I200" s="92">
        <v>1.330038</v>
      </c>
      <c r="J200" s="92">
        <v>1.330038</v>
      </c>
      <c r="M200" s="3"/>
      <c r="N200" s="3"/>
      <c r="O200" s="86" t="s">
        <v>355</v>
      </c>
      <c r="P200" s="86"/>
      <c r="Q200" s="86"/>
      <c r="R200" s="86"/>
      <c r="S200" s="86"/>
      <c r="T200" s="86"/>
      <c r="U200" s="86"/>
      <c r="V200" s="85"/>
      <c r="W200" s="85"/>
      <c r="X200" s="85"/>
      <c r="Y200" s="85"/>
      <c r="Z200" s="89"/>
      <c r="AA200" s="89"/>
      <c r="AB200" s="89"/>
      <c r="AC200" s="89"/>
      <c r="AD200" s="109">
        <v>0.650925</v>
      </c>
      <c r="AE200" s="109"/>
      <c r="AF200" s="109"/>
      <c r="AM200" s="51"/>
    </row>
    <row r="201" spans="2:39" ht="12" customHeight="1">
      <c r="B201" s="3"/>
      <c r="C201" s="3"/>
      <c r="D201" s="9" t="s">
        <v>116</v>
      </c>
      <c r="E201" s="9" t="s">
        <v>152</v>
      </c>
      <c r="F201" s="61" t="s">
        <v>139</v>
      </c>
      <c r="G201" s="92">
        <v>1.28305575</v>
      </c>
      <c r="H201" s="92">
        <v>1.28305575</v>
      </c>
      <c r="I201" s="92">
        <v>1.28305575</v>
      </c>
      <c r="J201" s="92">
        <v>1.28305575</v>
      </c>
      <c r="M201" s="3"/>
      <c r="N201" s="3"/>
      <c r="O201" s="86" t="s">
        <v>361</v>
      </c>
      <c r="P201" s="86"/>
      <c r="Q201" s="86"/>
      <c r="R201" s="86"/>
      <c r="S201" s="86"/>
      <c r="T201" s="86"/>
      <c r="U201" s="86"/>
      <c r="V201" s="85"/>
      <c r="W201" s="85"/>
      <c r="X201" s="85"/>
      <c r="Y201" s="85"/>
      <c r="Z201" s="89"/>
      <c r="AA201" s="89"/>
      <c r="AB201" s="89"/>
      <c r="AC201" s="89"/>
      <c r="AD201" s="109">
        <v>0.5875122018348624</v>
      </c>
      <c r="AE201" s="109"/>
      <c r="AF201" s="109"/>
      <c r="AM201" s="51"/>
    </row>
    <row r="202" spans="2:39" ht="12" customHeight="1">
      <c r="B202" s="3"/>
      <c r="C202" s="3"/>
      <c r="D202" s="9" t="s">
        <v>222</v>
      </c>
      <c r="E202" s="9" t="s">
        <v>152</v>
      </c>
      <c r="F202" s="61" t="s">
        <v>139</v>
      </c>
      <c r="G202" s="92">
        <v>1.18626975</v>
      </c>
      <c r="H202" s="92">
        <v>1.18626975</v>
      </c>
      <c r="I202" s="92">
        <v>1.18626975</v>
      </c>
      <c r="J202" s="92">
        <v>1.18626975</v>
      </c>
      <c r="M202" s="3"/>
      <c r="N202" s="3"/>
      <c r="O202" s="86" t="s">
        <v>368</v>
      </c>
      <c r="P202" s="86"/>
      <c r="Q202" s="86"/>
      <c r="R202" s="86"/>
      <c r="S202" s="86"/>
      <c r="T202" s="86"/>
      <c r="U202" s="86"/>
      <c r="V202" s="85"/>
      <c r="W202" s="85"/>
      <c r="X202" s="85"/>
      <c r="Y202" s="85"/>
      <c r="Z202" s="89"/>
      <c r="AA202" s="89"/>
      <c r="AB202" s="89"/>
      <c r="AC202" s="89"/>
      <c r="AD202" s="109">
        <v>0.6748999999999999</v>
      </c>
      <c r="AE202" s="109"/>
      <c r="AF202" s="109"/>
      <c r="AM202" s="51"/>
    </row>
    <row r="203" spans="2:39" ht="12" customHeight="1">
      <c r="B203" s="3"/>
      <c r="C203" s="3"/>
      <c r="D203" s="46" t="s">
        <v>125</v>
      </c>
      <c r="E203" s="17" t="s">
        <v>145</v>
      </c>
      <c r="F203" s="61" t="s">
        <v>142</v>
      </c>
      <c r="G203" s="92">
        <v>1.1410916379310343</v>
      </c>
      <c r="H203" s="92">
        <v>1.1410916379310343</v>
      </c>
      <c r="I203" s="92">
        <v>1.1410916379310343</v>
      </c>
      <c r="J203" s="92">
        <v>1.1410916379310343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D203" s="100">
        <f>SUM(AD200:AF202)</f>
        <v>1.9133372018348624</v>
      </c>
      <c r="AE203" s="91"/>
      <c r="AF203" s="91"/>
      <c r="AM203" s="51"/>
    </row>
    <row r="204" spans="2:39" ht="12" customHeight="1">
      <c r="B204" s="3"/>
      <c r="C204" s="3"/>
      <c r="D204" s="49" t="s">
        <v>351</v>
      </c>
      <c r="E204" s="49" t="s">
        <v>145</v>
      </c>
      <c r="F204" s="61" t="s">
        <v>151</v>
      </c>
      <c r="G204" s="92">
        <v>0.9041393048128342</v>
      </c>
      <c r="H204" s="92">
        <v>0.9041393048128342</v>
      </c>
      <c r="I204" s="92">
        <v>0.9041393048128342</v>
      </c>
      <c r="J204" s="92">
        <v>0.9041393048128342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D204" s="91"/>
      <c r="AE204" s="91"/>
      <c r="AF204" s="91"/>
      <c r="AM204" s="51"/>
    </row>
    <row r="205" spans="2:39" ht="12" customHeight="1">
      <c r="B205" s="3"/>
      <c r="C205" s="3"/>
      <c r="D205" s="46" t="s">
        <v>136</v>
      </c>
      <c r="E205" s="46" t="s">
        <v>145</v>
      </c>
      <c r="F205" s="61" t="s">
        <v>372</v>
      </c>
      <c r="G205" s="92">
        <v>0.8173060626911315</v>
      </c>
      <c r="H205" s="92">
        <v>0.8173060626911315</v>
      </c>
      <c r="I205" s="92">
        <v>0.8173060626911315</v>
      </c>
      <c r="J205" s="92">
        <v>0.8173060626911315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M205" s="51"/>
    </row>
    <row r="206" spans="2:39" ht="12" customHeight="1">
      <c r="B206" s="3"/>
      <c r="C206" s="3"/>
      <c r="D206" s="9" t="s">
        <v>135</v>
      </c>
      <c r="E206" s="9" t="s">
        <v>145</v>
      </c>
      <c r="F206" s="61" t="s">
        <v>373</v>
      </c>
      <c r="G206" s="92" t="s">
        <v>379</v>
      </c>
      <c r="H206" s="92">
        <v>1.1308811594202899</v>
      </c>
      <c r="I206" s="92">
        <v>1.1308811594202899</v>
      </c>
      <c r="J206" s="92">
        <v>1.1308811594202899</v>
      </c>
      <c r="M206" s="104" t="s">
        <v>376</v>
      </c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AM206" s="51"/>
    </row>
    <row r="207" spans="2:39" ht="12" customHeight="1">
      <c r="B207" s="3"/>
      <c r="C207" s="3"/>
      <c r="D207" s="3"/>
      <c r="E207" s="3"/>
      <c r="G207" s="100">
        <v>23.1012</v>
      </c>
      <c r="H207" s="100"/>
      <c r="I207" s="100"/>
      <c r="J207" s="100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AM207" s="51"/>
    </row>
    <row r="208" spans="2:39" ht="12" customHeight="1">
      <c r="B208" s="3"/>
      <c r="C208" s="3"/>
      <c r="D208" s="3"/>
      <c r="E208" s="3"/>
      <c r="G208" s="100"/>
      <c r="H208" s="100"/>
      <c r="I208" s="100"/>
      <c r="J208" s="100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AM208" s="51"/>
    </row>
    <row r="209" spans="2:39" ht="12" customHeight="1">
      <c r="B209" s="3"/>
      <c r="C209" s="3"/>
      <c r="D209" s="3"/>
      <c r="E209" s="3"/>
      <c r="F209" s="48"/>
      <c r="M209" s="85"/>
      <c r="N209" s="85"/>
      <c r="O209" s="85" t="s">
        <v>0</v>
      </c>
      <c r="P209" s="85"/>
      <c r="Q209" s="85"/>
      <c r="R209" s="85"/>
      <c r="S209" s="85"/>
      <c r="T209" s="85"/>
      <c r="U209" s="85"/>
      <c r="V209" s="85" t="s">
        <v>4</v>
      </c>
      <c r="W209" s="85"/>
      <c r="X209" s="85"/>
      <c r="Y209" s="85"/>
      <c r="Z209" s="89" t="s">
        <v>5</v>
      </c>
      <c r="AA209" s="89"/>
      <c r="AB209" s="89"/>
      <c r="AC209" s="89"/>
      <c r="AD209" s="89" t="s">
        <v>63</v>
      </c>
      <c r="AE209" s="89"/>
      <c r="AF209" s="89"/>
      <c r="AM209" s="51"/>
    </row>
    <row r="210" spans="2:39" ht="12" customHeight="1">
      <c r="B210" s="104" t="s">
        <v>82</v>
      </c>
      <c r="C210" s="104"/>
      <c r="D210" s="104"/>
      <c r="E210" s="104"/>
      <c r="H210" s="6"/>
      <c r="I210" s="6"/>
      <c r="J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M210" s="51"/>
    </row>
    <row r="211" spans="2:39" ht="12" customHeight="1">
      <c r="B211" s="104"/>
      <c r="C211" s="104"/>
      <c r="D211" s="104"/>
      <c r="E211" s="104"/>
      <c r="H211" s="6"/>
      <c r="I211" s="6"/>
      <c r="J211" s="6"/>
      <c r="M211" s="3"/>
      <c r="N211" s="3"/>
      <c r="O211" s="102" t="s">
        <v>344</v>
      </c>
      <c r="P211" s="102"/>
      <c r="Q211" s="102"/>
      <c r="R211" s="102"/>
      <c r="S211" s="102"/>
      <c r="T211" s="102"/>
      <c r="U211" s="102"/>
      <c r="V211" s="85" t="s">
        <v>152</v>
      </c>
      <c r="W211" s="85"/>
      <c r="X211" s="85"/>
      <c r="Y211" s="85"/>
      <c r="Z211" s="89" t="s">
        <v>139</v>
      </c>
      <c r="AA211" s="89"/>
      <c r="AB211" s="89"/>
      <c r="AC211" s="89"/>
      <c r="AD211" s="109">
        <v>1.4211809999999998</v>
      </c>
      <c r="AE211" s="109"/>
      <c r="AF211" s="109"/>
      <c r="AM211" s="51"/>
    </row>
    <row r="212" spans="2:39" ht="12" customHeight="1">
      <c r="B212" s="53"/>
      <c r="C212" s="53"/>
      <c r="D212" s="53"/>
      <c r="E212" s="5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D212" s="100">
        <f>SUM(AD211)</f>
        <v>1.4211809999999998</v>
      </c>
      <c r="AE212" s="91"/>
      <c r="AF212" s="91"/>
      <c r="AM212" s="51"/>
    </row>
    <row r="213" spans="2:39" ht="12" customHeight="1">
      <c r="B213" s="85"/>
      <c r="C213" s="85"/>
      <c r="D213" s="3" t="s">
        <v>0</v>
      </c>
      <c r="E213" s="3" t="s">
        <v>4</v>
      </c>
      <c r="F213" s="6" t="s">
        <v>5</v>
      </c>
      <c r="G213" s="89" t="s">
        <v>63</v>
      </c>
      <c r="H213" s="89"/>
      <c r="I213" s="89"/>
      <c r="J213" s="89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D213" s="91"/>
      <c r="AE213" s="91"/>
      <c r="AF213" s="91"/>
      <c r="AM213" s="51"/>
    </row>
    <row r="214" spans="2:39" ht="12" customHeight="1">
      <c r="B214" s="3"/>
      <c r="C214" s="3"/>
      <c r="D214" s="3"/>
      <c r="E214" s="3"/>
      <c r="G214" s="89"/>
      <c r="H214" s="89"/>
      <c r="I214" s="89"/>
      <c r="J214" s="89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M214" s="51"/>
    </row>
    <row r="215" spans="2:39" ht="12" customHeight="1">
      <c r="B215" s="3"/>
      <c r="C215" s="3"/>
      <c r="D215" s="51" t="s">
        <v>88</v>
      </c>
      <c r="E215" s="9" t="s">
        <v>145</v>
      </c>
      <c r="F215" s="61"/>
      <c r="G215" s="92">
        <v>1.7139557399425287</v>
      </c>
      <c r="H215" s="92">
        <v>1.7139557399425287</v>
      </c>
      <c r="I215" s="92">
        <v>1.7139557399425287</v>
      </c>
      <c r="J215" s="92">
        <v>1.7139557399425287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M215" s="51"/>
    </row>
    <row r="216" spans="2:39" ht="12" customHeight="1">
      <c r="B216" s="3"/>
      <c r="C216" s="3"/>
      <c r="D216" s="51" t="s">
        <v>201</v>
      </c>
      <c r="E216" s="9" t="s">
        <v>145</v>
      </c>
      <c r="F216" s="61"/>
      <c r="G216" s="92">
        <v>1.5168987823275861</v>
      </c>
      <c r="H216" s="92">
        <v>1.5168987823275861</v>
      </c>
      <c r="I216" s="92">
        <v>1.5168987823275861</v>
      </c>
      <c r="J216" s="92">
        <v>1.5168987823275861</v>
      </c>
      <c r="M216" s="104" t="s">
        <v>377</v>
      </c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AM216" s="51"/>
    </row>
    <row r="217" spans="2:39" ht="12" customHeight="1">
      <c r="B217" s="3"/>
      <c r="C217" s="3"/>
      <c r="D217" s="51" t="s">
        <v>207</v>
      </c>
      <c r="E217" s="9" t="s">
        <v>145</v>
      </c>
      <c r="F217" s="61"/>
      <c r="G217" s="92">
        <v>0.9627332758620689</v>
      </c>
      <c r="H217" s="92">
        <v>0.9627332758620689</v>
      </c>
      <c r="I217" s="92">
        <v>0.9627332758620689</v>
      </c>
      <c r="J217" s="92">
        <v>0.9627332758620689</v>
      </c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AM217" s="51"/>
    </row>
    <row r="218" spans="2:39" ht="12" customHeight="1">
      <c r="B218" s="3"/>
      <c r="C218" s="3"/>
      <c r="D218" s="51" t="s">
        <v>103</v>
      </c>
      <c r="E218" s="9"/>
      <c r="F218" s="61"/>
      <c r="G218" s="92">
        <v>0.9236386829501915</v>
      </c>
      <c r="H218" s="92">
        <v>0.9236386829501915</v>
      </c>
      <c r="I218" s="92">
        <v>0.9236386829501915</v>
      </c>
      <c r="J218" s="92">
        <v>0.9236386829501915</v>
      </c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AM218" s="51"/>
    </row>
    <row r="219" spans="2:39" ht="12" customHeight="1">
      <c r="B219" s="3"/>
      <c r="C219" s="3"/>
      <c r="D219" s="9" t="s">
        <v>221</v>
      </c>
      <c r="E219" s="9"/>
      <c r="F219" s="61"/>
      <c r="G219" s="92">
        <v>1.0495552499999998</v>
      </c>
      <c r="H219" s="92">
        <v>1.0495552499999998</v>
      </c>
      <c r="I219" s="92">
        <v>1.0495552499999998</v>
      </c>
      <c r="J219" s="92">
        <v>1.0495552499999998</v>
      </c>
      <c r="M219" s="85"/>
      <c r="N219" s="85"/>
      <c r="O219" s="85" t="s">
        <v>0</v>
      </c>
      <c r="P219" s="85"/>
      <c r="Q219" s="85"/>
      <c r="R219" s="85"/>
      <c r="S219" s="85"/>
      <c r="T219" s="85"/>
      <c r="U219" s="85"/>
      <c r="V219" s="85" t="s">
        <v>4</v>
      </c>
      <c r="W219" s="85"/>
      <c r="X219" s="85"/>
      <c r="Y219" s="85"/>
      <c r="Z219" s="89" t="s">
        <v>5</v>
      </c>
      <c r="AA219" s="89"/>
      <c r="AB219" s="89"/>
      <c r="AC219" s="89"/>
      <c r="AD219" s="89" t="s">
        <v>63</v>
      </c>
      <c r="AE219" s="89"/>
      <c r="AF219" s="89"/>
      <c r="AM219" s="51"/>
    </row>
    <row r="220" spans="2:39" ht="12" customHeight="1">
      <c r="B220" s="3"/>
      <c r="C220" s="3"/>
      <c r="D220" s="9" t="s">
        <v>223</v>
      </c>
      <c r="E220" s="9"/>
      <c r="F220" s="61"/>
      <c r="G220" s="92">
        <v>1.0025730000000002</v>
      </c>
      <c r="H220" s="92">
        <v>1.0025730000000002</v>
      </c>
      <c r="I220" s="92">
        <v>1.0025730000000002</v>
      </c>
      <c r="J220" s="92">
        <v>1.0025730000000002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AM220" s="51"/>
    </row>
    <row r="221" spans="2:39" ht="12" customHeight="1">
      <c r="B221" s="3"/>
      <c r="C221" s="3"/>
      <c r="D221" s="9" t="s">
        <v>348</v>
      </c>
      <c r="E221" s="9"/>
      <c r="F221" s="61"/>
      <c r="G221" s="92">
        <v>0.6975517499999999</v>
      </c>
      <c r="H221" s="92">
        <v>0.6975517499999999</v>
      </c>
      <c r="I221" s="92">
        <v>0.6975517499999999</v>
      </c>
      <c r="J221" s="92">
        <v>0.6975517499999999</v>
      </c>
      <c r="M221" s="3"/>
      <c r="N221" s="3"/>
      <c r="O221" s="102" t="s">
        <v>333</v>
      </c>
      <c r="P221" s="102" t="s">
        <v>333</v>
      </c>
      <c r="Q221" s="102" t="s">
        <v>333</v>
      </c>
      <c r="R221" s="102" t="s">
        <v>333</v>
      </c>
      <c r="S221" s="102" t="s">
        <v>333</v>
      </c>
      <c r="T221" s="102" t="s">
        <v>333</v>
      </c>
      <c r="U221" s="102" t="s">
        <v>333</v>
      </c>
      <c r="V221" s="85"/>
      <c r="W221" s="85"/>
      <c r="X221" s="85"/>
      <c r="Y221" s="85"/>
      <c r="Z221" s="89"/>
      <c r="AA221" s="89"/>
      <c r="AB221" s="89"/>
      <c r="AC221" s="89"/>
      <c r="AD221" s="109">
        <v>1.1492075155651338</v>
      </c>
      <c r="AE221" s="109">
        <v>1.1492075155651338</v>
      </c>
      <c r="AF221" s="109">
        <v>1.1492075155651338</v>
      </c>
      <c r="AM221" s="51"/>
    </row>
    <row r="222" spans="2:39" ht="12" customHeight="1">
      <c r="B222" s="3"/>
      <c r="C222" s="3"/>
      <c r="D222" s="46" t="s">
        <v>121</v>
      </c>
      <c r="E222" s="17" t="s">
        <v>145</v>
      </c>
      <c r="F222" s="61"/>
      <c r="G222" s="92">
        <v>1.6815370689655171</v>
      </c>
      <c r="H222" s="92">
        <v>1.6815370689655171</v>
      </c>
      <c r="I222" s="92">
        <v>1.6815370689655171</v>
      </c>
      <c r="J222" s="92">
        <v>1.6815370689655171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AD222" s="100">
        <f>SUM(AD221)</f>
        <v>1.1492075155651338</v>
      </c>
      <c r="AE222" s="91"/>
      <c r="AF222" s="91"/>
      <c r="AM222" s="51"/>
    </row>
    <row r="223" spans="2:39" ht="12" customHeight="1">
      <c r="B223" s="3"/>
      <c r="C223" s="3"/>
      <c r="D223" s="46" t="s">
        <v>235</v>
      </c>
      <c r="E223" s="46"/>
      <c r="F223" s="61"/>
      <c r="G223" s="92">
        <v>0.7855004918032785</v>
      </c>
      <c r="H223" s="92">
        <v>0.7855004918032785</v>
      </c>
      <c r="I223" s="92">
        <v>0.7855004918032785</v>
      </c>
      <c r="J223" s="92">
        <v>0.7855004918032785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AD223" s="91"/>
      <c r="AE223" s="91"/>
      <c r="AF223" s="91"/>
      <c r="AM223" s="51"/>
    </row>
    <row r="224" spans="2:39" ht="12" customHeight="1">
      <c r="B224" s="3"/>
      <c r="C224" s="3"/>
      <c r="D224" s="46" t="s">
        <v>130</v>
      </c>
      <c r="E224" s="46" t="s">
        <v>145</v>
      </c>
      <c r="F224" s="61"/>
      <c r="G224" s="92">
        <v>1.537657754010695</v>
      </c>
      <c r="H224" s="92">
        <v>1.537657754010695</v>
      </c>
      <c r="I224" s="92">
        <v>1.537657754010695</v>
      </c>
      <c r="J224" s="92">
        <v>1.537657754010695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AM224" s="51"/>
    </row>
    <row r="225" spans="2:39" ht="12" customHeight="1">
      <c r="B225" s="3"/>
      <c r="C225" s="3"/>
      <c r="D225" s="46" t="s">
        <v>350</v>
      </c>
      <c r="E225" s="46"/>
      <c r="F225" s="61"/>
      <c r="G225" s="92">
        <v>1.2014622994652404</v>
      </c>
      <c r="H225" s="92">
        <v>1.2014622994652404</v>
      </c>
      <c r="I225" s="92">
        <v>1.2014622994652404</v>
      </c>
      <c r="J225" s="92">
        <v>1.2014622994652404</v>
      </c>
      <c r="M225" s="104" t="s">
        <v>158</v>
      </c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AM225" s="51"/>
    </row>
    <row r="226" spans="2:39" ht="12" customHeight="1">
      <c r="B226" s="3"/>
      <c r="C226" s="3"/>
      <c r="D226" s="17" t="s">
        <v>365</v>
      </c>
      <c r="E226" s="46" t="s">
        <v>152</v>
      </c>
      <c r="F226" s="61"/>
      <c r="G226" s="92">
        <v>0.9108235009140768</v>
      </c>
      <c r="H226" s="92">
        <v>0.9108235009140768</v>
      </c>
      <c r="I226" s="92">
        <v>0.9108235009140768</v>
      </c>
      <c r="J226" s="92">
        <v>0.9108235009140768</v>
      </c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AM226" s="51"/>
    </row>
    <row r="227" spans="2:39" ht="12" customHeight="1">
      <c r="B227" s="3"/>
      <c r="C227" s="3"/>
      <c r="D227" s="9" t="s">
        <v>356</v>
      </c>
      <c r="E227" s="9"/>
      <c r="F227" s="61"/>
      <c r="G227" s="92">
        <v>1.2370886366806135</v>
      </c>
      <c r="H227" s="92">
        <v>1.2370886366806135</v>
      </c>
      <c r="I227" s="92">
        <v>1.2370886366806135</v>
      </c>
      <c r="J227" s="92">
        <v>1.2370886366806135</v>
      </c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AM227" s="51"/>
    </row>
    <row r="228" spans="2:39" ht="12" customHeight="1">
      <c r="B228" s="3"/>
      <c r="C228" s="3"/>
      <c r="D228" s="3"/>
      <c r="E228" s="3"/>
      <c r="G228" s="100">
        <f>SUM(G215:G227)</f>
        <v>15.220976232921796</v>
      </c>
      <c r="H228" s="100"/>
      <c r="I228" s="100"/>
      <c r="J228" s="100"/>
      <c r="M228" s="85"/>
      <c r="N228" s="85"/>
      <c r="O228" s="85" t="s">
        <v>0</v>
      </c>
      <c r="P228" s="85"/>
      <c r="Q228" s="85"/>
      <c r="R228" s="85"/>
      <c r="S228" s="85"/>
      <c r="T228" s="85"/>
      <c r="U228" s="85"/>
      <c r="V228" s="85" t="s">
        <v>4</v>
      </c>
      <c r="W228" s="85"/>
      <c r="X228" s="85"/>
      <c r="Y228" s="85"/>
      <c r="Z228" s="89" t="s">
        <v>5</v>
      </c>
      <c r="AA228" s="89"/>
      <c r="AB228" s="89"/>
      <c r="AC228" s="89"/>
      <c r="AD228" s="89" t="s">
        <v>63</v>
      </c>
      <c r="AE228" s="89"/>
      <c r="AF228" s="89"/>
      <c r="AM228" s="51"/>
    </row>
    <row r="229" spans="2:39" ht="12" customHeight="1">
      <c r="B229" s="3"/>
      <c r="C229" s="3"/>
      <c r="D229" s="3"/>
      <c r="E229" s="3"/>
      <c r="G229" s="100"/>
      <c r="H229" s="100"/>
      <c r="I229" s="100"/>
      <c r="J229" s="100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AM229" s="51"/>
    </row>
    <row r="230" spans="2:39" ht="12" customHeight="1">
      <c r="B230" s="3"/>
      <c r="C230" s="3"/>
      <c r="D230" s="3"/>
      <c r="E230" s="3"/>
      <c r="G230" s="89"/>
      <c r="H230" s="89"/>
      <c r="I230" s="89"/>
      <c r="J230" s="89"/>
      <c r="M230" s="3"/>
      <c r="N230" s="3"/>
      <c r="O230" s="102" t="s">
        <v>227</v>
      </c>
      <c r="P230" s="102" t="s">
        <v>227</v>
      </c>
      <c r="Q230" s="102" t="s">
        <v>227</v>
      </c>
      <c r="R230" s="102" t="s">
        <v>227</v>
      </c>
      <c r="S230" s="102" t="s">
        <v>227</v>
      </c>
      <c r="T230" s="102" t="s">
        <v>227</v>
      </c>
      <c r="U230" s="102" t="s">
        <v>227</v>
      </c>
      <c r="V230" s="85"/>
      <c r="W230" s="85"/>
      <c r="X230" s="85"/>
      <c r="Y230" s="85"/>
      <c r="Z230" s="89"/>
      <c r="AA230" s="89"/>
      <c r="AB230" s="89"/>
      <c r="AC230" s="89"/>
      <c r="AD230" s="109">
        <v>1.37702025</v>
      </c>
      <c r="AE230" s="109">
        <v>1.37702025</v>
      </c>
      <c r="AF230" s="109">
        <v>1.37702025</v>
      </c>
      <c r="AM230" s="51"/>
    </row>
    <row r="231" spans="2:39" ht="12" customHeight="1">
      <c r="B231" s="104" t="s">
        <v>155</v>
      </c>
      <c r="C231" s="104"/>
      <c r="D231" s="104"/>
      <c r="E231" s="104"/>
      <c r="H231" s="6"/>
      <c r="I231" s="6"/>
      <c r="J231" s="6"/>
      <c r="M231" s="3"/>
      <c r="N231" s="3"/>
      <c r="O231" s="102" t="s">
        <v>120</v>
      </c>
      <c r="P231" s="102" t="s">
        <v>120</v>
      </c>
      <c r="Q231" s="102" t="s">
        <v>120</v>
      </c>
      <c r="R231" s="102" t="s">
        <v>120</v>
      </c>
      <c r="S231" s="102" t="s">
        <v>120</v>
      </c>
      <c r="T231" s="102" t="s">
        <v>120</v>
      </c>
      <c r="U231" s="102" t="s">
        <v>120</v>
      </c>
      <c r="V231" s="85"/>
      <c r="W231" s="85"/>
      <c r="X231" s="85"/>
      <c r="Y231" s="85"/>
      <c r="Z231" s="89"/>
      <c r="AA231" s="89"/>
      <c r="AB231" s="89"/>
      <c r="AC231" s="89"/>
      <c r="AD231" s="109">
        <v>1.099359</v>
      </c>
      <c r="AE231" s="109">
        <v>1.099359</v>
      </c>
      <c r="AF231" s="109">
        <v>1.099359</v>
      </c>
      <c r="AM231" s="51"/>
    </row>
    <row r="232" spans="2:39" ht="12" customHeight="1">
      <c r="B232" s="104"/>
      <c r="C232" s="104"/>
      <c r="D232" s="104"/>
      <c r="E232" s="104"/>
      <c r="H232" s="6"/>
      <c r="I232" s="6"/>
      <c r="J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AD232" s="100">
        <f>SUM(AD230:AD231)</f>
        <v>2.47637925</v>
      </c>
      <c r="AE232" s="91"/>
      <c r="AF232" s="91"/>
      <c r="AM232" s="51"/>
    </row>
    <row r="233" spans="2:39" ht="12" customHeight="1">
      <c r="B233" s="53"/>
      <c r="C233" s="53"/>
      <c r="D233" s="53"/>
      <c r="E233" s="5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AD233" s="91"/>
      <c r="AE233" s="91"/>
      <c r="AF233" s="91"/>
      <c r="AM233" s="51"/>
    </row>
    <row r="234" spans="2:39" ht="12" customHeight="1">
      <c r="B234" s="85"/>
      <c r="C234" s="85"/>
      <c r="D234" s="3" t="s">
        <v>0</v>
      </c>
      <c r="E234" s="3" t="s">
        <v>4</v>
      </c>
      <c r="F234" s="6" t="s">
        <v>5</v>
      </c>
      <c r="G234" s="89" t="s">
        <v>63</v>
      </c>
      <c r="H234" s="89"/>
      <c r="I234" s="89"/>
      <c r="J234" s="89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AM234" s="51"/>
    </row>
    <row r="235" spans="2:39" ht="12" customHeight="1">
      <c r="B235" s="3"/>
      <c r="C235" s="3"/>
      <c r="D235" s="3"/>
      <c r="E235" s="3"/>
      <c r="G235" s="89"/>
      <c r="H235" s="89"/>
      <c r="I235" s="89"/>
      <c r="J235" s="89"/>
      <c r="M235" s="104" t="s">
        <v>314</v>
      </c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AM235" s="51"/>
    </row>
    <row r="236" spans="2:39" ht="12" customHeight="1">
      <c r="B236" s="3"/>
      <c r="C236" s="3"/>
      <c r="D236" s="51" t="s">
        <v>329</v>
      </c>
      <c r="E236" s="9"/>
      <c r="F236" s="61"/>
      <c r="G236" s="92">
        <v>1.3166738386015324</v>
      </c>
      <c r="H236" s="92">
        <v>1.3166738386015324</v>
      </c>
      <c r="I236" s="92">
        <v>1.3166738386015324</v>
      </c>
      <c r="J236" s="92">
        <v>1.3166738386015324</v>
      </c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AM236" s="51"/>
    </row>
    <row r="237" spans="2:39" ht="12" customHeight="1">
      <c r="B237" s="3"/>
      <c r="C237" s="3"/>
      <c r="D237" s="51" t="s">
        <v>332</v>
      </c>
      <c r="E237" s="9"/>
      <c r="F237" s="61"/>
      <c r="G237" s="92">
        <v>1.244820625</v>
      </c>
      <c r="H237" s="92">
        <v>1.244820625</v>
      </c>
      <c r="I237" s="92">
        <v>1.244820625</v>
      </c>
      <c r="J237" s="92">
        <v>1.244820625</v>
      </c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AM237" s="51"/>
    </row>
    <row r="238" spans="2:39" ht="12" customHeight="1">
      <c r="B238" s="3"/>
      <c r="C238" s="3"/>
      <c r="D238" s="51" t="s">
        <v>337</v>
      </c>
      <c r="E238" s="9"/>
      <c r="F238" s="61"/>
      <c r="G238" s="92">
        <v>0.6563807974137931</v>
      </c>
      <c r="H238" s="92">
        <v>0.6563807974137931</v>
      </c>
      <c r="I238" s="92">
        <v>0.6563807974137931</v>
      </c>
      <c r="J238" s="92">
        <v>0.6563807974137931</v>
      </c>
      <c r="M238" s="85"/>
      <c r="N238" s="85"/>
      <c r="O238" s="85" t="s">
        <v>0</v>
      </c>
      <c r="P238" s="85"/>
      <c r="Q238" s="85"/>
      <c r="R238" s="85"/>
      <c r="S238" s="85"/>
      <c r="T238" s="85"/>
      <c r="U238" s="85"/>
      <c r="V238" s="85" t="s">
        <v>4</v>
      </c>
      <c r="W238" s="85"/>
      <c r="X238" s="85"/>
      <c r="Y238" s="85"/>
      <c r="Z238" s="89" t="s">
        <v>5</v>
      </c>
      <c r="AA238" s="89"/>
      <c r="AB238" s="89"/>
      <c r="AC238" s="89"/>
      <c r="AD238" s="89" t="s">
        <v>63</v>
      </c>
      <c r="AE238" s="89"/>
      <c r="AF238" s="89"/>
      <c r="AM238" s="51"/>
    </row>
    <row r="239" spans="2:39" ht="12" customHeight="1">
      <c r="B239" s="3"/>
      <c r="C239" s="3"/>
      <c r="D239" s="9" t="s">
        <v>343</v>
      </c>
      <c r="E239" s="9"/>
      <c r="F239" s="61"/>
      <c r="G239" s="92">
        <v>1.5536632499999998</v>
      </c>
      <c r="H239" s="92">
        <v>1.5536632499999998</v>
      </c>
      <c r="I239" s="92">
        <v>1.5536632499999998</v>
      </c>
      <c r="J239" s="92">
        <v>1.5536632499999998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AM239" s="51"/>
    </row>
    <row r="240" spans="2:39" ht="12" customHeight="1">
      <c r="B240" s="3"/>
      <c r="C240" s="3"/>
      <c r="D240" s="9" t="s">
        <v>117</v>
      </c>
      <c r="E240" s="9"/>
      <c r="F240" s="61"/>
      <c r="G240" s="92">
        <v>1.46534175</v>
      </c>
      <c r="H240" s="92">
        <v>1.46534175</v>
      </c>
      <c r="I240" s="92">
        <v>1.46534175</v>
      </c>
      <c r="J240" s="92">
        <v>1.46534175</v>
      </c>
      <c r="M240" s="3"/>
      <c r="N240" s="3"/>
      <c r="O240" s="102" t="s">
        <v>327</v>
      </c>
      <c r="P240" s="102" t="s">
        <v>327</v>
      </c>
      <c r="Q240" s="102" t="s">
        <v>327</v>
      </c>
      <c r="R240" s="102" t="s">
        <v>327</v>
      </c>
      <c r="S240" s="102" t="s">
        <v>327</v>
      </c>
      <c r="T240" s="102" t="s">
        <v>327</v>
      </c>
      <c r="U240" s="102" t="s">
        <v>327</v>
      </c>
      <c r="V240" s="85"/>
      <c r="W240" s="85"/>
      <c r="X240" s="85"/>
      <c r="Y240" s="85"/>
      <c r="Z240" s="89"/>
      <c r="AA240" s="89"/>
      <c r="AB240" s="89"/>
      <c r="AC240" s="89"/>
      <c r="AD240" s="109">
        <v>1.4746362033045974</v>
      </c>
      <c r="AE240" s="109">
        <v>1.4746362033045974</v>
      </c>
      <c r="AF240" s="109">
        <v>1.4746362033045974</v>
      </c>
      <c r="AM240" s="51"/>
    </row>
    <row r="241" spans="2:39" ht="12" customHeight="1">
      <c r="B241" s="3"/>
      <c r="C241" s="3"/>
      <c r="D241" s="46" t="s">
        <v>129</v>
      </c>
      <c r="E241" s="9"/>
      <c r="F241" s="61"/>
      <c r="G241" s="92">
        <v>1.8180796791443852</v>
      </c>
      <c r="H241" s="92">
        <v>1.8180796791443852</v>
      </c>
      <c r="I241" s="92">
        <v>1.8180796791443852</v>
      </c>
      <c r="J241" s="92">
        <v>1.8180796791443852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AD241" s="100">
        <f>SUM(AD240)</f>
        <v>1.4746362033045974</v>
      </c>
      <c r="AE241" s="91"/>
      <c r="AF241" s="91"/>
      <c r="AM241" s="51"/>
    </row>
    <row r="242" spans="2:39" ht="12" customHeight="1">
      <c r="B242" s="3"/>
      <c r="C242" s="3"/>
      <c r="D242" s="9"/>
      <c r="E242" s="9"/>
      <c r="F242" s="61"/>
      <c r="G242" s="100">
        <f>SUM(G236:G241)</f>
        <v>8.054959940159712</v>
      </c>
      <c r="H242" s="100"/>
      <c r="I242" s="100"/>
      <c r="J242" s="100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AD242" s="91"/>
      <c r="AE242" s="91"/>
      <c r="AF242" s="91"/>
      <c r="AM242" s="51"/>
    </row>
    <row r="243" spans="2:39" ht="12" customHeight="1">
      <c r="B243" s="3"/>
      <c r="C243" s="3"/>
      <c r="D243" s="46"/>
      <c r="E243" s="17"/>
      <c r="F243" s="61"/>
      <c r="G243" s="100"/>
      <c r="H243" s="100"/>
      <c r="I243" s="100"/>
      <c r="J243" s="100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AM243" s="51"/>
    </row>
    <row r="244" spans="2:39" ht="12" customHeight="1">
      <c r="B244" s="3"/>
      <c r="C244" s="3"/>
      <c r="D244" s="46"/>
      <c r="E244" s="46"/>
      <c r="F244" s="61"/>
      <c r="G244" s="92"/>
      <c r="H244" s="92"/>
      <c r="I244" s="92"/>
      <c r="J244" s="92"/>
      <c r="M244" s="104" t="s">
        <v>156</v>
      </c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AM244" s="51"/>
    </row>
    <row r="245" spans="2:39" ht="12" customHeight="1">
      <c r="B245" s="104" t="s">
        <v>101</v>
      </c>
      <c r="C245" s="104"/>
      <c r="D245" s="104"/>
      <c r="E245" s="104"/>
      <c r="H245" s="6"/>
      <c r="I245" s="6"/>
      <c r="J245" s="6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AM245" s="51"/>
    </row>
    <row r="246" spans="2:39" ht="12" customHeight="1">
      <c r="B246" s="104"/>
      <c r="C246" s="104"/>
      <c r="D246" s="104"/>
      <c r="E246" s="104"/>
      <c r="H246" s="6"/>
      <c r="I246" s="6"/>
      <c r="J246" s="6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AM246" s="51"/>
    </row>
    <row r="247" spans="2:39" ht="12" customHeight="1">
      <c r="B247" s="53"/>
      <c r="C247" s="53"/>
      <c r="D247" s="53"/>
      <c r="E247" s="53"/>
      <c r="M247" s="85"/>
      <c r="N247" s="85"/>
      <c r="O247" s="85" t="s">
        <v>0</v>
      </c>
      <c r="P247" s="85"/>
      <c r="Q247" s="85"/>
      <c r="R247" s="85"/>
      <c r="S247" s="85"/>
      <c r="T247" s="85"/>
      <c r="U247" s="85"/>
      <c r="V247" s="85" t="s">
        <v>4</v>
      </c>
      <c r="W247" s="85"/>
      <c r="X247" s="85"/>
      <c r="Y247" s="85"/>
      <c r="Z247" s="89" t="s">
        <v>5</v>
      </c>
      <c r="AA247" s="89"/>
      <c r="AB247" s="89"/>
      <c r="AC247" s="89"/>
      <c r="AD247" s="89" t="s">
        <v>63</v>
      </c>
      <c r="AE247" s="89"/>
      <c r="AF247" s="89"/>
      <c r="AM247" s="51"/>
    </row>
    <row r="248" spans="2:39" ht="12" customHeight="1">
      <c r="B248" s="85"/>
      <c r="C248" s="85"/>
      <c r="D248" s="3" t="s">
        <v>0</v>
      </c>
      <c r="E248" s="3" t="s">
        <v>4</v>
      </c>
      <c r="F248" s="6" t="s">
        <v>5</v>
      </c>
      <c r="G248" s="89" t="s">
        <v>63</v>
      </c>
      <c r="H248" s="89"/>
      <c r="I248" s="89"/>
      <c r="J248" s="8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AM248" s="51"/>
    </row>
    <row r="249" spans="2:39" ht="12" customHeight="1">
      <c r="B249" s="3"/>
      <c r="C249" s="3"/>
      <c r="D249" s="3"/>
      <c r="E249" s="3"/>
      <c r="G249" s="89"/>
      <c r="H249" s="89"/>
      <c r="I249" s="89"/>
      <c r="J249" s="89"/>
      <c r="M249" s="3"/>
      <c r="N249" s="62"/>
      <c r="O249" s="102" t="s">
        <v>111</v>
      </c>
      <c r="P249" s="102" t="s">
        <v>111</v>
      </c>
      <c r="Q249" s="102" t="s">
        <v>111</v>
      </c>
      <c r="R249" s="102" t="s">
        <v>111</v>
      </c>
      <c r="S249" s="102" t="s">
        <v>111</v>
      </c>
      <c r="T249" s="102" t="s">
        <v>111</v>
      </c>
      <c r="U249" s="102" t="s">
        <v>111</v>
      </c>
      <c r="V249" s="85"/>
      <c r="W249" s="85"/>
      <c r="X249" s="85"/>
      <c r="Y249" s="85"/>
      <c r="Z249" s="89"/>
      <c r="AA249" s="89"/>
      <c r="AB249" s="89"/>
      <c r="AC249" s="89"/>
      <c r="AD249" s="109">
        <v>1.14351975</v>
      </c>
      <c r="AE249" s="109">
        <v>1.14351975</v>
      </c>
      <c r="AF249" s="109">
        <v>1.14351975</v>
      </c>
      <c r="AM249" s="51"/>
    </row>
    <row r="250" spans="2:39" ht="12" customHeight="1">
      <c r="B250" s="3"/>
      <c r="C250" s="3"/>
      <c r="D250" s="10" t="s">
        <v>102</v>
      </c>
      <c r="E250" s="9"/>
      <c r="F250" s="61"/>
      <c r="G250" s="92">
        <v>1.429205638170498</v>
      </c>
      <c r="H250" s="92">
        <v>1.429205638170498</v>
      </c>
      <c r="I250" s="92">
        <v>1.429205638170498</v>
      </c>
      <c r="J250" s="92">
        <v>1.429205638170498</v>
      </c>
      <c r="M250" s="3"/>
      <c r="N250" s="62"/>
      <c r="O250" s="102" t="s">
        <v>224</v>
      </c>
      <c r="P250" s="102" t="s">
        <v>224</v>
      </c>
      <c r="Q250" s="102" t="s">
        <v>224</v>
      </c>
      <c r="R250" s="102" t="s">
        <v>224</v>
      </c>
      <c r="S250" s="102" t="s">
        <v>224</v>
      </c>
      <c r="T250" s="102" t="s">
        <v>224</v>
      </c>
      <c r="U250" s="102" t="s">
        <v>224</v>
      </c>
      <c r="V250" s="85"/>
      <c r="W250" s="85"/>
      <c r="X250" s="85"/>
      <c r="Y250" s="85"/>
      <c r="Z250" s="89"/>
      <c r="AA250" s="89"/>
      <c r="AB250" s="89"/>
      <c r="AC250" s="89"/>
      <c r="AD250" s="109">
        <v>0.9527692499999999</v>
      </c>
      <c r="AE250" s="109">
        <v>0.9527692499999999</v>
      </c>
      <c r="AF250" s="109">
        <v>0.9527692499999999</v>
      </c>
      <c r="AM250" s="51"/>
    </row>
    <row r="251" spans="2:39" ht="12" customHeight="1">
      <c r="B251" s="3"/>
      <c r="C251" s="3"/>
      <c r="D251" s="10" t="s">
        <v>100</v>
      </c>
      <c r="E251" s="9"/>
      <c r="F251" s="61"/>
      <c r="G251" s="92">
        <v>0.8481122497605363</v>
      </c>
      <c r="H251" s="92">
        <v>0.8481122497605363</v>
      </c>
      <c r="I251" s="92">
        <v>0.8481122497605363</v>
      </c>
      <c r="J251" s="92">
        <v>0.8481122497605363</v>
      </c>
      <c r="M251" s="3"/>
      <c r="N251" s="62"/>
      <c r="O251" s="102" t="s">
        <v>119</v>
      </c>
      <c r="P251" s="102" t="s">
        <v>119</v>
      </c>
      <c r="Q251" s="102" t="s">
        <v>119</v>
      </c>
      <c r="R251" s="102" t="s">
        <v>119</v>
      </c>
      <c r="S251" s="102" t="s">
        <v>119</v>
      </c>
      <c r="T251" s="102" t="s">
        <v>119</v>
      </c>
      <c r="U251" s="102" t="s">
        <v>119</v>
      </c>
      <c r="V251" s="85"/>
      <c r="W251" s="85"/>
      <c r="X251" s="85"/>
      <c r="Y251" s="85"/>
      <c r="Z251" s="89"/>
      <c r="AA251" s="89"/>
      <c r="AB251" s="89"/>
      <c r="AC251" s="89"/>
      <c r="AD251" s="109">
        <v>0.90437625</v>
      </c>
      <c r="AE251" s="109">
        <v>0.90437625</v>
      </c>
      <c r="AF251" s="109">
        <v>0.90437625</v>
      </c>
      <c r="AM251" s="51"/>
    </row>
    <row r="252" spans="2:39" ht="12" customHeight="1">
      <c r="B252" s="3"/>
      <c r="C252" s="3"/>
      <c r="D252" s="10" t="s">
        <v>220</v>
      </c>
      <c r="E252" s="9"/>
      <c r="F252" s="61"/>
      <c r="G252" s="92">
        <v>1.5095024999999997</v>
      </c>
      <c r="H252" s="92">
        <v>1.5095024999999997</v>
      </c>
      <c r="I252" s="92">
        <v>1.5095024999999997</v>
      </c>
      <c r="J252" s="92">
        <v>1.5095024999999997</v>
      </c>
      <c r="M252" s="3"/>
      <c r="N252" s="3"/>
      <c r="O252" s="102" t="s">
        <v>347</v>
      </c>
      <c r="P252" s="102" t="s">
        <v>347</v>
      </c>
      <c r="Q252" s="102" t="s">
        <v>347</v>
      </c>
      <c r="R252" s="102" t="s">
        <v>347</v>
      </c>
      <c r="S252" s="102" t="s">
        <v>347</v>
      </c>
      <c r="T252" s="102" t="s">
        <v>347</v>
      </c>
      <c r="U252" s="102" t="s">
        <v>347</v>
      </c>
      <c r="V252" s="85"/>
      <c r="W252" s="85"/>
      <c r="X252" s="85"/>
      <c r="Y252" s="85"/>
      <c r="Z252" s="89"/>
      <c r="AA252" s="89"/>
      <c r="AB252" s="89"/>
      <c r="AC252" s="89"/>
      <c r="AD252" s="109">
        <v>0.79673175</v>
      </c>
      <c r="AE252" s="109">
        <v>0.79673175</v>
      </c>
      <c r="AF252" s="109">
        <v>0.79673175</v>
      </c>
      <c r="AM252" s="51"/>
    </row>
    <row r="253" spans="2:39" ht="12" customHeight="1">
      <c r="B253" s="3"/>
      <c r="C253" s="3"/>
      <c r="D253" s="10" t="s">
        <v>118</v>
      </c>
      <c r="E253" s="9"/>
      <c r="F253" s="61"/>
      <c r="G253" s="92">
        <v>1.23184125</v>
      </c>
      <c r="H253" s="92">
        <v>1.23184125</v>
      </c>
      <c r="I253" s="92">
        <v>1.23184125</v>
      </c>
      <c r="J253" s="92">
        <v>1.23184125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AD253" s="100">
        <f>SUM(AD249:AD252)</f>
        <v>3.797397</v>
      </c>
      <c r="AE253" s="100"/>
      <c r="AF253" s="100"/>
      <c r="AM253" s="51"/>
    </row>
    <row r="254" spans="2:39" ht="12" customHeight="1">
      <c r="B254" s="3"/>
      <c r="C254" s="3"/>
      <c r="D254" s="10" t="s">
        <v>225</v>
      </c>
      <c r="E254" s="9"/>
      <c r="F254" s="61"/>
      <c r="G254" s="92">
        <v>0.35854425</v>
      </c>
      <c r="H254" s="92">
        <v>0.35854425</v>
      </c>
      <c r="I254" s="92">
        <v>0.35854425</v>
      </c>
      <c r="J254" s="92">
        <v>0.35854425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AD254" s="100"/>
      <c r="AE254" s="100"/>
      <c r="AF254" s="100"/>
      <c r="AM254" s="51"/>
    </row>
    <row r="255" spans="2:39" ht="12" customHeight="1">
      <c r="B255" s="3"/>
      <c r="C255" s="3"/>
      <c r="D255" s="17" t="s">
        <v>124</v>
      </c>
      <c r="E255" s="9"/>
      <c r="F255" s="61"/>
      <c r="G255" s="92">
        <v>1.3829527873563217</v>
      </c>
      <c r="H255" s="92">
        <v>1.3829527873563217</v>
      </c>
      <c r="I255" s="92">
        <v>1.3829527873563217</v>
      </c>
      <c r="J255" s="92">
        <v>1.3829527873563217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AM255" s="51"/>
    </row>
    <row r="256" spans="2:39" ht="12" customHeight="1">
      <c r="B256" s="3"/>
      <c r="C256" s="3"/>
      <c r="D256" s="17" t="s">
        <v>231</v>
      </c>
      <c r="E256" s="3"/>
      <c r="G256" s="92">
        <v>0.680058591954023</v>
      </c>
      <c r="H256" s="92">
        <v>0.680058591954023</v>
      </c>
      <c r="I256" s="92">
        <v>0.680058591954023</v>
      </c>
      <c r="J256" s="92">
        <v>0.680058591954023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AM256" s="51"/>
    </row>
    <row r="257" spans="2:39" ht="12" customHeight="1">
      <c r="B257" s="3"/>
      <c r="C257" s="3"/>
      <c r="D257" s="17" t="s">
        <v>128</v>
      </c>
      <c r="E257" s="3"/>
      <c r="G257" s="92">
        <v>1.4928687786885246</v>
      </c>
      <c r="H257" s="92">
        <v>1.4928687786885246</v>
      </c>
      <c r="I257" s="92">
        <v>1.4928687786885246</v>
      </c>
      <c r="J257" s="92">
        <v>1.4928687786885246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AM257" s="51"/>
    </row>
    <row r="258" spans="2:39" ht="12" customHeight="1">
      <c r="B258" s="3"/>
      <c r="C258" s="3"/>
      <c r="D258" s="17" t="s">
        <v>234</v>
      </c>
      <c r="E258" s="3"/>
      <c r="G258" s="92">
        <v>1.1435687295081967</v>
      </c>
      <c r="H258" s="92">
        <v>1.1435687295081967</v>
      </c>
      <c r="I258" s="92">
        <v>1.1435687295081967</v>
      </c>
      <c r="J258" s="92">
        <v>1.1435687295081967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AM258" s="51"/>
    </row>
    <row r="259" spans="2:39" ht="12" customHeight="1">
      <c r="B259" s="3"/>
      <c r="C259" s="3"/>
      <c r="D259" s="3"/>
      <c r="E259" s="3"/>
      <c r="G259" s="100">
        <f>SUM(G250:G258)</f>
        <v>10.076654775438099</v>
      </c>
      <c r="H259" s="100"/>
      <c r="I259" s="100"/>
      <c r="J259" s="10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AM259" s="51"/>
    </row>
    <row r="260" spans="2:39" ht="12" customHeight="1">
      <c r="B260" s="3"/>
      <c r="C260" s="3"/>
      <c r="D260" s="3"/>
      <c r="E260" s="3"/>
      <c r="G260" s="100"/>
      <c r="H260" s="100"/>
      <c r="I260" s="100"/>
      <c r="J260" s="100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AM260" s="51"/>
    </row>
    <row r="261" spans="2:39" ht="12" customHeight="1">
      <c r="B261" s="3"/>
      <c r="C261" s="3"/>
      <c r="D261" s="3"/>
      <c r="E261" s="3"/>
      <c r="G261" s="6"/>
      <c r="H261" s="6"/>
      <c r="I261" s="6"/>
      <c r="J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AM261" s="51"/>
    </row>
    <row r="262" spans="2:39" ht="12" customHeight="1">
      <c r="B262" s="3"/>
      <c r="C262" s="3"/>
      <c r="D262" s="3"/>
      <c r="E262" s="3"/>
      <c r="G262" s="6"/>
      <c r="H262" s="6"/>
      <c r="I262" s="6"/>
      <c r="J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AM262" s="51"/>
    </row>
    <row r="263" spans="2:39" ht="12" customHeight="1">
      <c r="B263" s="3"/>
      <c r="C263" s="3"/>
      <c r="D263" s="3"/>
      <c r="E263" s="3"/>
      <c r="G263" s="6"/>
      <c r="H263" s="6"/>
      <c r="I263" s="6"/>
      <c r="J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AM263" s="51"/>
    </row>
    <row r="264" spans="2:39" ht="12" customHeight="1">
      <c r="B264" s="3"/>
      <c r="C264" s="3"/>
      <c r="D264" s="3"/>
      <c r="E264" s="3"/>
      <c r="F264" s="90" t="s">
        <v>64</v>
      </c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3"/>
      <c r="W264" s="3"/>
      <c r="X264" s="3"/>
      <c r="Y264" s="3"/>
      <c r="AM264" s="51"/>
    </row>
    <row r="265" spans="2:39" ht="12" customHeight="1">
      <c r="B265" s="3"/>
      <c r="C265" s="3"/>
      <c r="D265" s="3"/>
      <c r="E265" s="3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3"/>
      <c r="W265" s="3"/>
      <c r="X265" s="3"/>
      <c r="Y265" s="3"/>
      <c r="AM265" s="51"/>
    </row>
    <row r="266" spans="2:39" ht="12" customHeight="1">
      <c r="B266" s="3"/>
      <c r="C266" s="3"/>
      <c r="D266" s="3"/>
      <c r="E266" s="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V266" s="3"/>
      <c r="W266" s="3"/>
      <c r="X266" s="3"/>
      <c r="Y266" s="3"/>
      <c r="AM266" s="51"/>
    </row>
    <row r="267" spans="2:39" ht="12" customHeight="1">
      <c r="B267" s="3"/>
      <c r="C267" s="3"/>
      <c r="D267" s="3"/>
      <c r="E267" s="3"/>
      <c r="V267" s="3"/>
      <c r="W267" s="3"/>
      <c r="X267" s="3"/>
      <c r="Y267" s="3"/>
      <c r="AM267" s="51"/>
    </row>
    <row r="268" spans="2:39" ht="12" customHeight="1">
      <c r="B268" s="3"/>
      <c r="C268" s="3"/>
      <c r="D268" s="3"/>
      <c r="E268" s="3"/>
      <c r="F268" s="6"/>
      <c r="G268" s="85" t="s">
        <v>66</v>
      </c>
      <c r="H268" s="85"/>
      <c r="I268" s="85"/>
      <c r="J268" s="85"/>
      <c r="K268" s="85"/>
      <c r="L268" s="85"/>
      <c r="M268" s="85"/>
      <c r="N268" s="89" t="s">
        <v>63</v>
      </c>
      <c r="O268" s="89"/>
      <c r="P268" s="89"/>
      <c r="V268" s="3"/>
      <c r="W268" s="3"/>
      <c r="X268" s="3"/>
      <c r="Y268" s="3"/>
      <c r="AM268" s="51"/>
    </row>
    <row r="269" spans="2:39" ht="12" customHeight="1">
      <c r="B269" s="3"/>
      <c r="C269" s="3"/>
      <c r="D269" s="3"/>
      <c r="E269" s="3"/>
      <c r="F269" s="6"/>
      <c r="G269" s="3"/>
      <c r="H269" s="3"/>
      <c r="I269" s="3"/>
      <c r="J269" s="3"/>
      <c r="K269" s="3"/>
      <c r="L269" s="3"/>
      <c r="M269" s="3"/>
      <c r="V269" s="3"/>
      <c r="W269" s="3"/>
      <c r="X269" s="3"/>
      <c r="Y269" s="3"/>
      <c r="AM269" s="51"/>
    </row>
    <row r="270" spans="2:39" ht="12" customHeight="1">
      <c r="B270" s="3"/>
      <c r="C270" s="3"/>
      <c r="D270" s="46"/>
      <c r="E270" s="46"/>
      <c r="F270" s="46"/>
      <c r="G270" s="85"/>
      <c r="H270" s="85"/>
      <c r="I270" s="85"/>
      <c r="J270" s="85"/>
      <c r="K270" s="85"/>
      <c r="L270" s="85"/>
      <c r="M270" s="85"/>
      <c r="N270" s="92"/>
      <c r="O270" s="92"/>
      <c r="P270" s="92"/>
      <c r="Q270" s="92"/>
      <c r="V270" s="3"/>
      <c r="W270" s="3"/>
      <c r="X270" s="3"/>
      <c r="Y270" s="3"/>
      <c r="AM270" s="51"/>
    </row>
    <row r="271" spans="2:39" ht="12" customHeight="1">
      <c r="B271" s="3"/>
      <c r="C271" s="3"/>
      <c r="D271" s="17"/>
      <c r="E271" s="46"/>
      <c r="F271" s="46"/>
      <c r="G271" s="86" t="s">
        <v>140</v>
      </c>
      <c r="H271" s="86" t="s">
        <v>140</v>
      </c>
      <c r="I271" s="86" t="s">
        <v>140</v>
      </c>
      <c r="J271" s="86" t="s">
        <v>140</v>
      </c>
      <c r="K271" s="86" t="s">
        <v>140</v>
      </c>
      <c r="L271" s="86" t="s">
        <v>140</v>
      </c>
      <c r="M271" s="86" t="s">
        <v>140</v>
      </c>
      <c r="N271" s="92">
        <v>23.1013197912921</v>
      </c>
      <c r="O271" s="92">
        <v>22.10131979129207</v>
      </c>
      <c r="P271" s="92">
        <v>22.10131979129207</v>
      </c>
      <c r="Q271" s="92">
        <v>22.10131979129207</v>
      </c>
      <c r="V271" s="3"/>
      <c r="W271" s="3"/>
      <c r="X271" s="3"/>
      <c r="Y271" s="3"/>
      <c r="AA271" s="48"/>
      <c r="AB271" s="48"/>
      <c r="AC271" s="48"/>
      <c r="AD271" s="48"/>
      <c r="AM271" s="51"/>
    </row>
    <row r="272" spans="2:39" ht="12" customHeight="1">
      <c r="B272" s="3"/>
      <c r="C272" s="3"/>
      <c r="D272" s="17"/>
      <c r="E272" s="46"/>
      <c r="F272" s="46"/>
      <c r="G272" s="86" t="s">
        <v>82</v>
      </c>
      <c r="H272" s="86" t="s">
        <v>82</v>
      </c>
      <c r="I272" s="86" t="s">
        <v>82</v>
      </c>
      <c r="J272" s="86" t="s">
        <v>82</v>
      </c>
      <c r="K272" s="86" t="s">
        <v>82</v>
      </c>
      <c r="L272" s="86" t="s">
        <v>82</v>
      </c>
      <c r="M272" s="86" t="s">
        <v>82</v>
      </c>
      <c r="N272" s="92">
        <v>15.220976232921796</v>
      </c>
      <c r="O272" s="92">
        <v>15.220976232921796</v>
      </c>
      <c r="P272" s="92">
        <v>15.220976232921796</v>
      </c>
      <c r="Q272" s="92">
        <v>15.220976232921796</v>
      </c>
      <c r="V272" s="3"/>
      <c r="W272" s="3"/>
      <c r="X272" s="3"/>
      <c r="Y272" s="3"/>
      <c r="AA272" s="48"/>
      <c r="AB272" s="48"/>
      <c r="AC272" s="48"/>
      <c r="AD272" s="48"/>
      <c r="AM272" s="51"/>
    </row>
    <row r="273" spans="2:39" ht="12" customHeight="1">
      <c r="B273" s="3"/>
      <c r="C273" s="3"/>
      <c r="D273" s="17"/>
      <c r="E273" s="46"/>
      <c r="F273" s="46"/>
      <c r="G273" s="86" t="s">
        <v>101</v>
      </c>
      <c r="H273" s="86" t="s">
        <v>101</v>
      </c>
      <c r="I273" s="86" t="s">
        <v>101</v>
      </c>
      <c r="J273" s="86" t="s">
        <v>101</v>
      </c>
      <c r="K273" s="86" t="s">
        <v>101</v>
      </c>
      <c r="L273" s="86" t="s">
        <v>101</v>
      </c>
      <c r="M273" s="86" t="s">
        <v>101</v>
      </c>
      <c r="N273" s="92">
        <v>10.076654775438099</v>
      </c>
      <c r="O273" s="92">
        <v>10.076654775438099</v>
      </c>
      <c r="P273" s="92">
        <v>10.076654775438099</v>
      </c>
      <c r="Q273" s="92">
        <v>10.076654775438099</v>
      </c>
      <c r="V273" s="3"/>
      <c r="W273" s="3"/>
      <c r="X273" s="3"/>
      <c r="Y273" s="3"/>
      <c r="AA273" s="48"/>
      <c r="AB273" s="48"/>
      <c r="AC273" s="48"/>
      <c r="AD273" s="48"/>
      <c r="AM273" s="51"/>
    </row>
    <row r="274" spans="2:39" ht="12" customHeight="1">
      <c r="B274" s="3"/>
      <c r="C274" s="3"/>
      <c r="D274" s="17"/>
      <c r="E274" s="46"/>
      <c r="F274" s="46"/>
      <c r="G274" s="86" t="s">
        <v>378</v>
      </c>
      <c r="H274" s="86" t="s">
        <v>378</v>
      </c>
      <c r="I274" s="86" t="s">
        <v>378</v>
      </c>
      <c r="J274" s="86" t="s">
        <v>378</v>
      </c>
      <c r="K274" s="86" t="s">
        <v>378</v>
      </c>
      <c r="L274" s="86" t="s">
        <v>378</v>
      </c>
      <c r="M274" s="86" t="s">
        <v>378</v>
      </c>
      <c r="N274" s="92">
        <v>8.054959940159712</v>
      </c>
      <c r="O274" s="92">
        <v>8.054959940159712</v>
      </c>
      <c r="P274" s="92">
        <v>8.054959940159712</v>
      </c>
      <c r="Q274" s="92">
        <v>8.054959940159712</v>
      </c>
      <c r="V274" s="3"/>
      <c r="W274" s="3"/>
      <c r="X274" s="3"/>
      <c r="Y274" s="3"/>
      <c r="AA274" s="48"/>
      <c r="AB274" s="48"/>
      <c r="AC274" s="48"/>
      <c r="AD274" s="48"/>
      <c r="AM274" s="51"/>
    </row>
    <row r="275" spans="2:39" ht="12" customHeight="1">
      <c r="B275" s="3"/>
      <c r="C275" s="3"/>
      <c r="D275" s="17"/>
      <c r="E275" s="46"/>
      <c r="F275" s="46"/>
      <c r="G275" s="86" t="s">
        <v>157</v>
      </c>
      <c r="H275" s="86" t="s">
        <v>157</v>
      </c>
      <c r="I275" s="86" t="s">
        <v>157</v>
      </c>
      <c r="J275" s="86" t="s">
        <v>157</v>
      </c>
      <c r="K275" s="86" t="s">
        <v>157</v>
      </c>
      <c r="L275" s="86" t="s">
        <v>157</v>
      </c>
      <c r="M275" s="86" t="s">
        <v>157</v>
      </c>
      <c r="N275" s="92">
        <v>4.342508392200216</v>
      </c>
      <c r="O275" s="92">
        <v>4.342508392200216</v>
      </c>
      <c r="P275" s="92">
        <v>4.342508392200216</v>
      </c>
      <c r="Q275" s="92">
        <v>4.342508392200216</v>
      </c>
      <c r="V275" s="3"/>
      <c r="W275" s="3"/>
      <c r="X275" s="3"/>
      <c r="Y275" s="3"/>
      <c r="AA275" s="48"/>
      <c r="AB275" s="48"/>
      <c r="AC275" s="48"/>
      <c r="AD275" s="48"/>
      <c r="AM275" s="51"/>
    </row>
    <row r="276" spans="2:39" ht="12" customHeight="1">
      <c r="B276" s="3"/>
      <c r="C276" s="3"/>
      <c r="D276" s="17"/>
      <c r="E276" s="46"/>
      <c r="F276" s="46"/>
      <c r="G276" s="86" t="s">
        <v>62</v>
      </c>
      <c r="H276" s="86" t="s">
        <v>62</v>
      </c>
      <c r="I276" s="86" t="s">
        <v>62</v>
      </c>
      <c r="J276" s="86" t="s">
        <v>62</v>
      </c>
      <c r="K276" s="86" t="s">
        <v>62</v>
      </c>
      <c r="L276" s="86" t="s">
        <v>62</v>
      </c>
      <c r="M276" s="86" t="s">
        <v>62</v>
      </c>
      <c r="N276" s="92">
        <v>4.295878613505747</v>
      </c>
      <c r="O276" s="92">
        <v>4.295878613505747</v>
      </c>
      <c r="P276" s="92">
        <v>4.295878613505747</v>
      </c>
      <c r="Q276" s="92">
        <v>4.295878613505747</v>
      </c>
      <c r="V276" s="3"/>
      <c r="W276" s="3"/>
      <c r="X276" s="3"/>
      <c r="Y276" s="3"/>
      <c r="AA276" s="48"/>
      <c r="AB276" s="48"/>
      <c r="AC276" s="48"/>
      <c r="AD276" s="48"/>
      <c r="AM276" s="51"/>
    </row>
    <row r="277" spans="2:39" ht="12" customHeight="1">
      <c r="B277" s="3"/>
      <c r="C277" s="3"/>
      <c r="D277" s="17"/>
      <c r="E277" s="3"/>
      <c r="F277" s="46"/>
      <c r="G277" s="86" t="s">
        <v>156</v>
      </c>
      <c r="H277" s="86" t="s">
        <v>156</v>
      </c>
      <c r="I277" s="86" t="s">
        <v>156</v>
      </c>
      <c r="J277" s="86" t="s">
        <v>156</v>
      </c>
      <c r="K277" s="86" t="s">
        <v>156</v>
      </c>
      <c r="L277" s="86" t="s">
        <v>156</v>
      </c>
      <c r="M277" s="86" t="s">
        <v>156</v>
      </c>
      <c r="N277" s="92">
        <v>3.797397</v>
      </c>
      <c r="O277" s="92">
        <v>3.797397</v>
      </c>
      <c r="P277" s="92">
        <v>3.797397</v>
      </c>
      <c r="Q277" s="92">
        <v>3.797397</v>
      </c>
      <c r="V277" s="3"/>
      <c r="W277" s="3"/>
      <c r="X277" s="3"/>
      <c r="Y277" s="3"/>
      <c r="AA277" s="48"/>
      <c r="AB277" s="48"/>
      <c r="AC277" s="48"/>
      <c r="AD277" s="48"/>
      <c r="AM277" s="51"/>
    </row>
    <row r="278" spans="2:39" ht="12" customHeight="1">
      <c r="B278" s="3"/>
      <c r="C278" s="3"/>
      <c r="D278" s="17"/>
      <c r="E278" s="3"/>
      <c r="F278" s="46"/>
      <c r="G278" s="86" t="s">
        <v>158</v>
      </c>
      <c r="H278" s="86" t="s">
        <v>158</v>
      </c>
      <c r="I278" s="86" t="s">
        <v>158</v>
      </c>
      <c r="J278" s="86" t="s">
        <v>158</v>
      </c>
      <c r="K278" s="86" t="s">
        <v>158</v>
      </c>
      <c r="L278" s="86" t="s">
        <v>158</v>
      </c>
      <c r="M278" s="86" t="s">
        <v>158</v>
      </c>
      <c r="N278" s="92">
        <v>2.47637925</v>
      </c>
      <c r="O278" s="92">
        <v>2.47637925</v>
      </c>
      <c r="P278" s="92">
        <v>2.47637925</v>
      </c>
      <c r="Q278" s="92">
        <v>2.47637925</v>
      </c>
      <c r="V278" s="3"/>
      <c r="W278" s="3"/>
      <c r="X278" s="3"/>
      <c r="Y278" s="3"/>
      <c r="AA278" s="48"/>
      <c r="AB278" s="48"/>
      <c r="AC278" s="48"/>
      <c r="AD278" s="48"/>
      <c r="AM278" s="51"/>
    </row>
    <row r="279" spans="2:39" ht="12" customHeight="1">
      <c r="B279" s="3"/>
      <c r="C279" s="3"/>
      <c r="D279" s="17"/>
      <c r="E279" s="46"/>
      <c r="F279" s="46"/>
      <c r="G279" s="86" t="s">
        <v>375</v>
      </c>
      <c r="H279" s="86" t="s">
        <v>375</v>
      </c>
      <c r="I279" s="86" t="s">
        <v>375</v>
      </c>
      <c r="J279" s="86" t="s">
        <v>375</v>
      </c>
      <c r="K279" s="86" t="s">
        <v>375</v>
      </c>
      <c r="L279" s="86" t="s">
        <v>375</v>
      </c>
      <c r="M279" s="86" t="s">
        <v>375</v>
      </c>
      <c r="N279" s="92">
        <v>1.9133372018348624</v>
      </c>
      <c r="O279" s="92">
        <v>1.9133372018348624</v>
      </c>
      <c r="P279" s="92">
        <v>1.9133372018348624</v>
      </c>
      <c r="Q279" s="92">
        <v>1.9133372018348624</v>
      </c>
      <c r="V279" s="3"/>
      <c r="W279" s="3"/>
      <c r="X279" s="3"/>
      <c r="Y279" s="3"/>
      <c r="AA279" s="48"/>
      <c r="AB279" s="48"/>
      <c r="AC279" s="48"/>
      <c r="AD279" s="48"/>
      <c r="AM279" s="51"/>
    </row>
    <row r="280" spans="2:39" ht="12" customHeight="1">
      <c r="B280" s="3"/>
      <c r="C280" s="3"/>
      <c r="D280" s="17"/>
      <c r="E280" s="3"/>
      <c r="G280" s="86" t="s">
        <v>314</v>
      </c>
      <c r="H280" s="86" t="s">
        <v>314</v>
      </c>
      <c r="I280" s="86" t="s">
        <v>314</v>
      </c>
      <c r="J280" s="86" t="s">
        <v>314</v>
      </c>
      <c r="K280" s="86" t="s">
        <v>314</v>
      </c>
      <c r="L280" s="86" t="s">
        <v>314</v>
      </c>
      <c r="M280" s="86" t="s">
        <v>314</v>
      </c>
      <c r="N280" s="92">
        <v>1.4746362033045974</v>
      </c>
      <c r="O280" s="92">
        <v>1.4746362033045974</v>
      </c>
      <c r="P280" s="92">
        <v>1.4746362033045974</v>
      </c>
      <c r="Q280" s="92">
        <v>1.4746362033045974</v>
      </c>
      <c r="R280" s="3"/>
      <c r="S280" s="3"/>
      <c r="T280" s="3"/>
      <c r="U280" s="3"/>
      <c r="V280" s="3"/>
      <c r="W280" s="3"/>
      <c r="X280" s="3"/>
      <c r="Y280" s="3"/>
      <c r="AA280" s="48"/>
      <c r="AB280" s="48"/>
      <c r="AC280" s="48"/>
      <c r="AD280" s="48"/>
      <c r="AM280" s="51"/>
    </row>
    <row r="281" spans="2:39" ht="12" customHeight="1">
      <c r="B281" s="3"/>
      <c r="C281" s="3"/>
      <c r="D281" s="17"/>
      <c r="E281" s="46"/>
      <c r="G281" s="86" t="s">
        <v>376</v>
      </c>
      <c r="H281" s="86" t="s">
        <v>376</v>
      </c>
      <c r="I281" s="86" t="s">
        <v>376</v>
      </c>
      <c r="J281" s="86" t="s">
        <v>376</v>
      </c>
      <c r="K281" s="86" t="s">
        <v>376</v>
      </c>
      <c r="L281" s="86" t="s">
        <v>376</v>
      </c>
      <c r="M281" s="86" t="s">
        <v>376</v>
      </c>
      <c r="N281" s="92">
        <v>1.4211809999999998</v>
      </c>
      <c r="O281" s="92">
        <v>1.4211809999999998</v>
      </c>
      <c r="P281" s="92">
        <v>1.4211809999999998</v>
      </c>
      <c r="Q281" s="92">
        <v>1.4211809999999998</v>
      </c>
      <c r="R281" s="3"/>
      <c r="S281" s="3"/>
      <c r="T281" s="3"/>
      <c r="U281" s="3"/>
      <c r="V281" s="3"/>
      <c r="W281" s="3"/>
      <c r="X281" s="3"/>
      <c r="Y281" s="3"/>
      <c r="AA281" s="48"/>
      <c r="AB281" s="48"/>
      <c r="AC281" s="48"/>
      <c r="AD281" s="48"/>
      <c r="AM281" s="51"/>
    </row>
    <row r="282" spans="2:39" ht="12" customHeight="1">
      <c r="B282" s="3"/>
      <c r="C282" s="3"/>
      <c r="D282" s="17"/>
      <c r="E282" s="46"/>
      <c r="G282" s="86" t="s">
        <v>374</v>
      </c>
      <c r="H282" s="86" t="s">
        <v>374</v>
      </c>
      <c r="I282" s="86" t="s">
        <v>374</v>
      </c>
      <c r="J282" s="86" t="s">
        <v>374</v>
      </c>
      <c r="K282" s="86" t="s">
        <v>374</v>
      </c>
      <c r="L282" s="86" t="s">
        <v>374</v>
      </c>
      <c r="M282" s="86" t="s">
        <v>374</v>
      </c>
      <c r="N282" s="92">
        <v>1.3977919863505748</v>
      </c>
      <c r="O282" s="92">
        <v>1.3977919863505748</v>
      </c>
      <c r="P282" s="92">
        <v>1.3977919863505748</v>
      </c>
      <c r="Q282" s="92">
        <v>1.3977919863505748</v>
      </c>
      <c r="R282" s="3"/>
      <c r="S282" s="3"/>
      <c r="T282" s="3"/>
      <c r="U282" s="3"/>
      <c r="V282" s="3"/>
      <c r="W282" s="3"/>
      <c r="X282" s="3"/>
      <c r="Y282" s="3"/>
      <c r="AA282" s="48"/>
      <c r="AB282" s="48"/>
      <c r="AC282" s="48"/>
      <c r="AD282" s="48"/>
      <c r="AM282" s="51"/>
    </row>
    <row r="283" spans="2:39" ht="12" customHeight="1">
      <c r="B283" s="3"/>
      <c r="C283" s="3"/>
      <c r="D283" s="17"/>
      <c r="E283" s="3"/>
      <c r="G283" s="86" t="s">
        <v>377</v>
      </c>
      <c r="H283" s="86" t="s">
        <v>377</v>
      </c>
      <c r="I283" s="86" t="s">
        <v>377</v>
      </c>
      <c r="J283" s="86" t="s">
        <v>377</v>
      </c>
      <c r="K283" s="86" t="s">
        <v>377</v>
      </c>
      <c r="L283" s="86" t="s">
        <v>377</v>
      </c>
      <c r="M283" s="86" t="s">
        <v>377</v>
      </c>
      <c r="N283" s="92">
        <v>1.1492075155651338</v>
      </c>
      <c r="O283" s="92">
        <v>1.1492075155651338</v>
      </c>
      <c r="P283" s="92">
        <v>1.1492075155651338</v>
      </c>
      <c r="Q283" s="92">
        <v>1.1492075155651338</v>
      </c>
      <c r="R283" s="3"/>
      <c r="S283" s="3"/>
      <c r="T283" s="3"/>
      <c r="U283" s="3"/>
      <c r="V283" s="3"/>
      <c r="W283" s="3"/>
      <c r="X283" s="3"/>
      <c r="Y283" s="3"/>
      <c r="AA283" s="48"/>
      <c r="AB283" s="48"/>
      <c r="AC283" s="48"/>
      <c r="AD283" s="48"/>
      <c r="AM283" s="51"/>
    </row>
    <row r="284" spans="2:39" ht="12" customHeight="1">
      <c r="B284" s="3"/>
      <c r="C284" s="3"/>
      <c r="D284" s="3"/>
      <c r="E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AA284" s="48"/>
      <c r="AB284" s="48"/>
      <c r="AC284" s="48"/>
      <c r="AD284" s="48"/>
      <c r="AM284" s="51"/>
    </row>
    <row r="285" spans="2:39" ht="12" customHeight="1">
      <c r="B285" s="3"/>
      <c r="C285" s="3"/>
      <c r="D285" s="3"/>
      <c r="E285" s="3"/>
      <c r="G285" s="6"/>
      <c r="H285" s="6"/>
      <c r="I285" s="6"/>
      <c r="J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AA285" s="48"/>
      <c r="AB285" s="48"/>
      <c r="AC285" s="48"/>
      <c r="AD285" s="48"/>
      <c r="AM285" s="51"/>
    </row>
    <row r="286" spans="2:39" ht="12" customHeight="1">
      <c r="B286" s="3"/>
      <c r="C286" s="3"/>
      <c r="D286" s="3"/>
      <c r="E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AA286" s="48"/>
      <c r="AB286" s="48"/>
      <c r="AC286" s="48"/>
      <c r="AD286" s="48"/>
      <c r="AM286" s="51"/>
    </row>
    <row r="287" spans="14:22" ht="12" customHeight="1">
      <c r="N287" s="48"/>
      <c r="O287" s="48"/>
      <c r="P287" s="48"/>
      <c r="T287" s="54"/>
      <c r="U287" s="54"/>
      <c r="V287" s="54"/>
    </row>
    <row r="288" ht="12" customHeight="1">
      <c r="D288" s="19" t="s">
        <v>161</v>
      </c>
    </row>
    <row r="290" spans="4:5" ht="12" customHeight="1">
      <c r="D290" s="89" t="s">
        <v>162</v>
      </c>
      <c r="E290" s="89"/>
    </row>
    <row r="292" spans="5:14" ht="12" customHeight="1">
      <c r="E292" s="3"/>
      <c r="F292" s="85" t="s">
        <v>4</v>
      </c>
      <c r="G292" s="85"/>
      <c r="H292" s="85" t="s">
        <v>5</v>
      </c>
      <c r="I292" s="85"/>
      <c r="J292" s="85"/>
      <c r="K292" s="85"/>
      <c r="L292" s="85" t="s">
        <v>12</v>
      </c>
      <c r="M292" s="85"/>
      <c r="N292" s="85"/>
    </row>
    <row r="293" spans="5:14" ht="12" customHeight="1"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4:14" ht="12" customHeight="1">
      <c r="D294" s="9" t="s">
        <v>135</v>
      </c>
      <c r="E294" s="46" t="s">
        <v>370</v>
      </c>
      <c r="F294" s="85" t="s">
        <v>145</v>
      </c>
      <c r="G294" s="85"/>
      <c r="H294" s="85" t="s">
        <v>371</v>
      </c>
      <c r="I294" s="85"/>
      <c r="J294" s="85"/>
      <c r="K294" s="85"/>
      <c r="L294" s="88">
        <v>310</v>
      </c>
      <c r="M294" s="88"/>
      <c r="N294" s="88"/>
    </row>
  </sheetData>
  <sheetProtection password="D993" sheet="1" objects="1" scenarios="1" selectLockedCells="1" selectUnlockedCells="1"/>
  <mergeCells count="1081">
    <mergeCell ref="Z200:AC200"/>
    <mergeCell ref="Z201:AC201"/>
    <mergeCell ref="Z202:AC202"/>
    <mergeCell ref="V200:Y200"/>
    <mergeCell ref="AD200:AF200"/>
    <mergeCell ref="AD201:AF201"/>
    <mergeCell ref="AD202:AF202"/>
    <mergeCell ref="AD203:AF204"/>
    <mergeCell ref="AD192:AF193"/>
    <mergeCell ref="M206:Y207"/>
    <mergeCell ref="M209:N209"/>
    <mergeCell ref="O209:U209"/>
    <mergeCell ref="V209:Y209"/>
    <mergeCell ref="Z209:AC209"/>
    <mergeCell ref="AD209:AF209"/>
    <mergeCell ref="O200:U200"/>
    <mergeCell ref="O201:U201"/>
    <mergeCell ref="O202:U202"/>
    <mergeCell ref="AD211:AF211"/>
    <mergeCell ref="O211:U211"/>
    <mergeCell ref="V211:Y211"/>
    <mergeCell ref="Z211:AC211"/>
    <mergeCell ref="AD190:AF190"/>
    <mergeCell ref="O191:U191"/>
    <mergeCell ref="V191:Y191"/>
    <mergeCell ref="Z191:AC191"/>
    <mergeCell ref="AD191:AF191"/>
    <mergeCell ref="Z190:AC190"/>
    <mergeCell ref="F264:U265"/>
    <mergeCell ref="G228:J229"/>
    <mergeCell ref="M185:Y186"/>
    <mergeCell ref="M188:N188"/>
    <mergeCell ref="O188:U188"/>
    <mergeCell ref="V188:Y188"/>
    <mergeCell ref="O190:U190"/>
    <mergeCell ref="V190:Y190"/>
    <mergeCell ref="M216:Y217"/>
    <mergeCell ref="M219:N219"/>
    <mergeCell ref="G274:M274"/>
    <mergeCell ref="G268:M268"/>
    <mergeCell ref="G270:M270"/>
    <mergeCell ref="G271:M271"/>
    <mergeCell ref="G254:J254"/>
    <mergeCell ref="G255:J255"/>
    <mergeCell ref="G275:M275"/>
    <mergeCell ref="G276:M276"/>
    <mergeCell ref="G256:J256"/>
    <mergeCell ref="G257:J257"/>
    <mergeCell ref="G258:J258"/>
    <mergeCell ref="G259:J260"/>
    <mergeCell ref="G272:M272"/>
    <mergeCell ref="G273:M273"/>
    <mergeCell ref="G250:J250"/>
    <mergeCell ref="G251:J251"/>
    <mergeCell ref="G252:J252"/>
    <mergeCell ref="G253:J253"/>
    <mergeCell ref="G242:J243"/>
    <mergeCell ref="N272:Q272"/>
    <mergeCell ref="O250:U250"/>
    <mergeCell ref="O251:U251"/>
    <mergeCell ref="G244:J244"/>
    <mergeCell ref="N268:P268"/>
    <mergeCell ref="N270:Q270"/>
    <mergeCell ref="N271:Q271"/>
    <mergeCell ref="G248:J248"/>
    <mergeCell ref="G249:J249"/>
    <mergeCell ref="G238:J238"/>
    <mergeCell ref="G239:J239"/>
    <mergeCell ref="G240:J240"/>
    <mergeCell ref="G241:J241"/>
    <mergeCell ref="G220:J220"/>
    <mergeCell ref="G221:J221"/>
    <mergeCell ref="G207:J208"/>
    <mergeCell ref="G215:J215"/>
    <mergeCell ref="G216:J216"/>
    <mergeCell ref="G217:J217"/>
    <mergeCell ref="G218:J218"/>
    <mergeCell ref="B213:C213"/>
    <mergeCell ref="G205:J205"/>
    <mergeCell ref="G206:J206"/>
    <mergeCell ref="G219:J219"/>
    <mergeCell ref="G213:J213"/>
    <mergeCell ref="G214:J214"/>
    <mergeCell ref="G194:J194"/>
    <mergeCell ref="G195:J195"/>
    <mergeCell ref="G196:J196"/>
    <mergeCell ref="B210:E211"/>
    <mergeCell ref="G204:J204"/>
    <mergeCell ref="G202:J202"/>
    <mergeCell ref="G203:J203"/>
    <mergeCell ref="G197:J197"/>
    <mergeCell ref="G198:J198"/>
    <mergeCell ref="G199:J199"/>
    <mergeCell ref="AD183:AF184"/>
    <mergeCell ref="B184:E185"/>
    <mergeCell ref="G187:J187"/>
    <mergeCell ref="Z188:AC188"/>
    <mergeCell ref="AD188:AF188"/>
    <mergeCell ref="B187:C187"/>
    <mergeCell ref="AD179:AF179"/>
    <mergeCell ref="AD180:AF180"/>
    <mergeCell ref="AD181:AF181"/>
    <mergeCell ref="AD182:AF182"/>
    <mergeCell ref="Z179:AC179"/>
    <mergeCell ref="Z180:AC180"/>
    <mergeCell ref="Z181:AC181"/>
    <mergeCell ref="Z182:AC182"/>
    <mergeCell ref="O181:U181"/>
    <mergeCell ref="O182:U182"/>
    <mergeCell ref="V179:Y179"/>
    <mergeCell ref="V180:Y180"/>
    <mergeCell ref="V181:Y181"/>
    <mergeCell ref="V182:Y182"/>
    <mergeCell ref="O180:U180"/>
    <mergeCell ref="G176:J176"/>
    <mergeCell ref="AD212:AF213"/>
    <mergeCell ref="O219:U219"/>
    <mergeCell ref="V219:Y219"/>
    <mergeCell ref="Z219:AC219"/>
    <mergeCell ref="AD219:AF219"/>
    <mergeCell ref="G178:J178"/>
    <mergeCell ref="G179:J179"/>
    <mergeCell ref="G180:J181"/>
    <mergeCell ref="O179:U179"/>
    <mergeCell ref="Q145:S145"/>
    <mergeCell ref="T145:W145"/>
    <mergeCell ref="X145:AB145"/>
    <mergeCell ref="AC145:AF145"/>
    <mergeCell ref="B145:C145"/>
    <mergeCell ref="G145:J145"/>
    <mergeCell ref="K145:L145"/>
    <mergeCell ref="M145:P145"/>
    <mergeCell ref="Q144:S144"/>
    <mergeCell ref="T144:W144"/>
    <mergeCell ref="X144:AB144"/>
    <mergeCell ref="AC144:AF144"/>
    <mergeCell ref="B144:C144"/>
    <mergeCell ref="G144:J144"/>
    <mergeCell ref="K144:L144"/>
    <mergeCell ref="M144:P144"/>
    <mergeCell ref="Q143:S143"/>
    <mergeCell ref="T143:W143"/>
    <mergeCell ref="X143:AB143"/>
    <mergeCell ref="AC143:AF143"/>
    <mergeCell ref="B143:C143"/>
    <mergeCell ref="G143:J143"/>
    <mergeCell ref="K143:L143"/>
    <mergeCell ref="M143:P143"/>
    <mergeCell ref="Q142:S142"/>
    <mergeCell ref="T142:W142"/>
    <mergeCell ref="X142:AB142"/>
    <mergeCell ref="AC142:AF142"/>
    <mergeCell ref="B142:C142"/>
    <mergeCell ref="G142:J142"/>
    <mergeCell ref="K142:L142"/>
    <mergeCell ref="M142:P142"/>
    <mergeCell ref="Q141:S141"/>
    <mergeCell ref="T141:W141"/>
    <mergeCell ref="X141:AB141"/>
    <mergeCell ref="AC141:AF141"/>
    <mergeCell ref="B141:C141"/>
    <mergeCell ref="G141:J141"/>
    <mergeCell ref="K141:L141"/>
    <mergeCell ref="M141:P141"/>
    <mergeCell ref="B138:E139"/>
    <mergeCell ref="G138:J138"/>
    <mergeCell ref="K138:M139"/>
    <mergeCell ref="G139:J139"/>
    <mergeCell ref="X121:AB121"/>
    <mergeCell ref="AC121:AF121"/>
    <mergeCell ref="G122:J122"/>
    <mergeCell ref="K122:L122"/>
    <mergeCell ref="M122:P122"/>
    <mergeCell ref="Q122:S122"/>
    <mergeCell ref="T122:W122"/>
    <mergeCell ref="X122:AB122"/>
    <mergeCell ref="AC122:AF122"/>
    <mergeCell ref="K121:L121"/>
    <mergeCell ref="G117:J117"/>
    <mergeCell ref="K117:M118"/>
    <mergeCell ref="G118:J118"/>
    <mergeCell ref="G120:J120"/>
    <mergeCell ref="K120:L120"/>
    <mergeCell ref="M120:P120"/>
    <mergeCell ref="B93:C93"/>
    <mergeCell ref="F93:H93"/>
    <mergeCell ref="I93:L93"/>
    <mergeCell ref="M93:N93"/>
    <mergeCell ref="Z93:AD93"/>
    <mergeCell ref="AE93:AH93"/>
    <mergeCell ref="O92:R92"/>
    <mergeCell ref="S92:U92"/>
    <mergeCell ref="V92:Y92"/>
    <mergeCell ref="Z92:AD92"/>
    <mergeCell ref="AE92:AH92"/>
    <mergeCell ref="O93:R93"/>
    <mergeCell ref="S93:U93"/>
    <mergeCell ref="V93:Y93"/>
    <mergeCell ref="B92:C92"/>
    <mergeCell ref="F92:H92"/>
    <mergeCell ref="I92:L92"/>
    <mergeCell ref="M92:N92"/>
    <mergeCell ref="AE90:AH90"/>
    <mergeCell ref="B91:C91"/>
    <mergeCell ref="F91:H91"/>
    <mergeCell ref="I91:L91"/>
    <mergeCell ref="M91:N91"/>
    <mergeCell ref="O91:R91"/>
    <mergeCell ref="S91:U91"/>
    <mergeCell ref="V91:Y91"/>
    <mergeCell ref="Z91:AD91"/>
    <mergeCell ref="AE91:AH91"/>
    <mergeCell ref="Z89:AD89"/>
    <mergeCell ref="AE89:AH89"/>
    <mergeCell ref="B90:C90"/>
    <mergeCell ref="F90:H90"/>
    <mergeCell ref="I90:L90"/>
    <mergeCell ref="M90:N90"/>
    <mergeCell ref="O90:R90"/>
    <mergeCell ref="S90:U90"/>
    <mergeCell ref="V90:Y90"/>
    <mergeCell ref="Z90:AD90"/>
    <mergeCell ref="M89:N89"/>
    <mergeCell ref="O89:R89"/>
    <mergeCell ref="S89:U89"/>
    <mergeCell ref="V89:Y89"/>
    <mergeCell ref="AC134:AF134"/>
    <mergeCell ref="AC135:AF135"/>
    <mergeCell ref="B86:E87"/>
    <mergeCell ref="G86:L86"/>
    <mergeCell ref="M86:O87"/>
    <mergeCell ref="G87:L87"/>
    <mergeCell ref="B89:C89"/>
    <mergeCell ref="F89:H89"/>
    <mergeCell ref="I89:L89"/>
    <mergeCell ref="B117:E118"/>
    <mergeCell ref="T134:W134"/>
    <mergeCell ref="T135:W135"/>
    <mergeCell ref="X134:AB134"/>
    <mergeCell ref="X135:AB135"/>
    <mergeCell ref="M134:P134"/>
    <mergeCell ref="M135:P135"/>
    <mergeCell ref="Q134:S134"/>
    <mergeCell ref="Q135:S135"/>
    <mergeCell ref="K134:L134"/>
    <mergeCell ref="K135:L135"/>
    <mergeCell ref="B134:C134"/>
    <mergeCell ref="B135:C135"/>
    <mergeCell ref="G134:J134"/>
    <mergeCell ref="G135:J135"/>
    <mergeCell ref="Q105:S105"/>
    <mergeCell ref="T105:W105"/>
    <mergeCell ref="X105:AB105"/>
    <mergeCell ref="AC105:AF105"/>
    <mergeCell ref="B105:C105"/>
    <mergeCell ref="G105:J105"/>
    <mergeCell ref="K105:L105"/>
    <mergeCell ref="M105:P105"/>
    <mergeCell ref="Q83:S83"/>
    <mergeCell ref="T83:W83"/>
    <mergeCell ref="X83:AB83"/>
    <mergeCell ref="AC83:AF83"/>
    <mergeCell ref="B83:C83"/>
    <mergeCell ref="G83:J83"/>
    <mergeCell ref="K83:L83"/>
    <mergeCell ref="M83:P83"/>
    <mergeCell ref="AC70:AF70"/>
    <mergeCell ref="T71:W71"/>
    <mergeCell ref="X71:AB71"/>
    <mergeCell ref="AC71:AF71"/>
    <mergeCell ref="Q70:S70"/>
    <mergeCell ref="Q71:S71"/>
    <mergeCell ref="T69:W69"/>
    <mergeCell ref="X69:AB69"/>
    <mergeCell ref="T70:W70"/>
    <mergeCell ref="X70:AB70"/>
    <mergeCell ref="K70:L70"/>
    <mergeCell ref="K71:L71"/>
    <mergeCell ref="M69:P69"/>
    <mergeCell ref="M70:P70"/>
    <mergeCell ref="M71:P71"/>
    <mergeCell ref="B70:C70"/>
    <mergeCell ref="B71:C71"/>
    <mergeCell ref="G69:J69"/>
    <mergeCell ref="G70:J70"/>
    <mergeCell ref="G71:J71"/>
    <mergeCell ref="T68:W68"/>
    <mergeCell ref="X68:AB68"/>
    <mergeCell ref="AC68:AF68"/>
    <mergeCell ref="B69:C69"/>
    <mergeCell ref="K69:L69"/>
    <mergeCell ref="Q69:S69"/>
    <mergeCell ref="AC69:AF69"/>
    <mergeCell ref="T66:W66"/>
    <mergeCell ref="X66:AB66"/>
    <mergeCell ref="AC66:AF66"/>
    <mergeCell ref="T67:W67"/>
    <mergeCell ref="X67:AB67"/>
    <mergeCell ref="AC67:AF67"/>
    <mergeCell ref="AC64:AF64"/>
    <mergeCell ref="T65:W65"/>
    <mergeCell ref="X65:AB65"/>
    <mergeCell ref="AC65:AF65"/>
    <mergeCell ref="Q65:S65"/>
    <mergeCell ref="Q66:S66"/>
    <mergeCell ref="Q67:S67"/>
    <mergeCell ref="Q68:S68"/>
    <mergeCell ref="M65:P65"/>
    <mergeCell ref="M66:P66"/>
    <mergeCell ref="M67:P67"/>
    <mergeCell ref="M68:P68"/>
    <mergeCell ref="K65:L65"/>
    <mergeCell ref="K66:L66"/>
    <mergeCell ref="K67:L67"/>
    <mergeCell ref="K68:L68"/>
    <mergeCell ref="G65:J65"/>
    <mergeCell ref="G66:J66"/>
    <mergeCell ref="G67:J67"/>
    <mergeCell ref="G68:J68"/>
    <mergeCell ref="B65:C65"/>
    <mergeCell ref="B66:C66"/>
    <mergeCell ref="B67:C67"/>
    <mergeCell ref="B68:C68"/>
    <mergeCell ref="T43:W43"/>
    <mergeCell ref="X43:AB43"/>
    <mergeCell ref="AC43:AF43"/>
    <mergeCell ref="B64:C64"/>
    <mergeCell ref="G64:J64"/>
    <mergeCell ref="K64:L64"/>
    <mergeCell ref="M64:P64"/>
    <mergeCell ref="Q64:S64"/>
    <mergeCell ref="T64:W64"/>
    <mergeCell ref="X64:AB64"/>
    <mergeCell ref="G43:J43"/>
    <mergeCell ref="K43:L43"/>
    <mergeCell ref="M43:P43"/>
    <mergeCell ref="Q43:S43"/>
    <mergeCell ref="T41:W41"/>
    <mergeCell ref="X41:AB41"/>
    <mergeCell ref="AC41:AF41"/>
    <mergeCell ref="G42:J42"/>
    <mergeCell ref="K42:L42"/>
    <mergeCell ref="M42:P42"/>
    <mergeCell ref="Q42:S42"/>
    <mergeCell ref="T42:W42"/>
    <mergeCell ref="X42:AB42"/>
    <mergeCell ref="AC42:AF42"/>
    <mergeCell ref="G41:J41"/>
    <mergeCell ref="K41:L41"/>
    <mergeCell ref="M41:P41"/>
    <mergeCell ref="Q41:S41"/>
    <mergeCell ref="T39:W39"/>
    <mergeCell ref="X39:AB39"/>
    <mergeCell ref="AC39:AF39"/>
    <mergeCell ref="G40:J40"/>
    <mergeCell ref="K40:L40"/>
    <mergeCell ref="M40:P40"/>
    <mergeCell ref="Q40:S40"/>
    <mergeCell ref="T40:W40"/>
    <mergeCell ref="X40:AB40"/>
    <mergeCell ref="AC40:AF40"/>
    <mergeCell ref="G39:J39"/>
    <mergeCell ref="K39:L39"/>
    <mergeCell ref="M39:P39"/>
    <mergeCell ref="Q39:S39"/>
    <mergeCell ref="T37:W37"/>
    <mergeCell ref="X37:AB37"/>
    <mergeCell ref="AC37:AF37"/>
    <mergeCell ref="G38:J38"/>
    <mergeCell ref="K38:L38"/>
    <mergeCell ref="M38:P38"/>
    <mergeCell ref="Q38:S38"/>
    <mergeCell ref="T38:W38"/>
    <mergeCell ref="X38:AB38"/>
    <mergeCell ref="AC38:AF38"/>
    <mergeCell ref="G37:J37"/>
    <mergeCell ref="K37:L37"/>
    <mergeCell ref="M37:P37"/>
    <mergeCell ref="Q37:S37"/>
    <mergeCell ref="F294:G294"/>
    <mergeCell ref="H294:K294"/>
    <mergeCell ref="L294:N294"/>
    <mergeCell ref="B37:C37"/>
    <mergeCell ref="B38:C38"/>
    <mergeCell ref="B39:C39"/>
    <mergeCell ref="B40:C40"/>
    <mergeCell ref="B41:C41"/>
    <mergeCell ref="B42:C42"/>
    <mergeCell ref="B43:C43"/>
    <mergeCell ref="D290:E290"/>
    <mergeCell ref="F292:G292"/>
    <mergeCell ref="H292:K292"/>
    <mergeCell ref="L292:N292"/>
    <mergeCell ref="O221:U221"/>
    <mergeCell ref="M225:Y226"/>
    <mergeCell ref="M228:N228"/>
    <mergeCell ref="V221:Y221"/>
    <mergeCell ref="O228:U228"/>
    <mergeCell ref="V228:Y228"/>
    <mergeCell ref="Z221:AC221"/>
    <mergeCell ref="AD221:AF221"/>
    <mergeCell ref="AD222:AF223"/>
    <mergeCell ref="O231:U231"/>
    <mergeCell ref="V231:Y231"/>
    <mergeCell ref="AD231:AF231"/>
    <mergeCell ref="Z228:AC228"/>
    <mergeCell ref="AD228:AF228"/>
    <mergeCell ref="Z230:AC230"/>
    <mergeCell ref="AD230:AF230"/>
    <mergeCell ref="M235:Y236"/>
    <mergeCell ref="O230:U230"/>
    <mergeCell ref="V230:Y230"/>
    <mergeCell ref="Z231:AC231"/>
    <mergeCell ref="AD232:AF233"/>
    <mergeCell ref="N273:Q273"/>
    <mergeCell ref="M238:N238"/>
    <mergeCell ref="O238:U238"/>
    <mergeCell ref="V238:Y238"/>
    <mergeCell ref="M247:N247"/>
    <mergeCell ref="O247:U247"/>
    <mergeCell ref="V247:Y247"/>
    <mergeCell ref="Z247:AC247"/>
    <mergeCell ref="AD247:AF247"/>
    <mergeCell ref="N274:Q274"/>
    <mergeCell ref="G230:J230"/>
    <mergeCell ref="Z238:AC238"/>
    <mergeCell ref="AD238:AF238"/>
    <mergeCell ref="O240:U240"/>
    <mergeCell ref="V240:Y240"/>
    <mergeCell ref="Z240:AC240"/>
    <mergeCell ref="AD240:AF240"/>
    <mergeCell ref="AD241:AF242"/>
    <mergeCell ref="M244:Y245"/>
    <mergeCell ref="O249:U249"/>
    <mergeCell ref="V249:Y249"/>
    <mergeCell ref="Z249:AC249"/>
    <mergeCell ref="AD249:AF249"/>
    <mergeCell ref="Z252:AC252"/>
    <mergeCell ref="AD252:AF252"/>
    <mergeCell ref="V250:Y250"/>
    <mergeCell ref="Z250:AC250"/>
    <mergeCell ref="AD250:AF250"/>
    <mergeCell ref="AD253:AF254"/>
    <mergeCell ref="B231:E232"/>
    <mergeCell ref="B234:C234"/>
    <mergeCell ref="B245:E246"/>
    <mergeCell ref="B248:C248"/>
    <mergeCell ref="V251:Y251"/>
    <mergeCell ref="Z251:AC251"/>
    <mergeCell ref="AD251:AF251"/>
    <mergeCell ref="O252:U252"/>
    <mergeCell ref="V252:Y252"/>
    <mergeCell ref="N278:Q278"/>
    <mergeCell ref="N279:Q279"/>
    <mergeCell ref="G277:M277"/>
    <mergeCell ref="N275:Q275"/>
    <mergeCell ref="N276:Q276"/>
    <mergeCell ref="N277:Q277"/>
    <mergeCell ref="G281:M281"/>
    <mergeCell ref="G225:J225"/>
    <mergeCell ref="G278:M278"/>
    <mergeCell ref="G279:M279"/>
    <mergeCell ref="G226:J226"/>
    <mergeCell ref="G227:J227"/>
    <mergeCell ref="G234:J234"/>
    <mergeCell ref="G235:J235"/>
    <mergeCell ref="G236:J236"/>
    <mergeCell ref="G237:J237"/>
    <mergeCell ref="G222:J222"/>
    <mergeCell ref="G282:M282"/>
    <mergeCell ref="G283:M283"/>
    <mergeCell ref="N280:Q280"/>
    <mergeCell ref="N281:Q281"/>
    <mergeCell ref="N282:Q282"/>
    <mergeCell ref="N283:Q283"/>
    <mergeCell ref="G223:J223"/>
    <mergeCell ref="G224:J224"/>
    <mergeCell ref="G280:M280"/>
    <mergeCell ref="M195:Y196"/>
    <mergeCell ref="G201:J201"/>
    <mergeCell ref="V201:Y201"/>
    <mergeCell ref="V202:Y202"/>
    <mergeCell ref="G200:J200"/>
    <mergeCell ref="Z198:AC198"/>
    <mergeCell ref="AD198:AF198"/>
    <mergeCell ref="M198:N198"/>
    <mergeCell ref="G189:J189"/>
    <mergeCell ref="G190:J190"/>
    <mergeCell ref="G191:J191"/>
    <mergeCell ref="G192:J192"/>
    <mergeCell ref="O198:U198"/>
    <mergeCell ref="V198:Y198"/>
    <mergeCell ref="G193:J193"/>
    <mergeCell ref="O178:U178"/>
    <mergeCell ref="V178:Y178"/>
    <mergeCell ref="Z178:AC178"/>
    <mergeCell ref="AD178:AF178"/>
    <mergeCell ref="O177:U177"/>
    <mergeCell ref="V177:Y177"/>
    <mergeCell ref="Z177:AC177"/>
    <mergeCell ref="AD177:AF177"/>
    <mergeCell ref="G177:J177"/>
    <mergeCell ref="Z175:AC175"/>
    <mergeCell ref="AD175:AF175"/>
    <mergeCell ref="E168:X169"/>
    <mergeCell ref="B172:E173"/>
    <mergeCell ref="M172:Y173"/>
    <mergeCell ref="B175:C175"/>
    <mergeCell ref="M175:N175"/>
    <mergeCell ref="O175:U175"/>
    <mergeCell ref="V175:Y175"/>
    <mergeCell ref="G175:J175"/>
    <mergeCell ref="B120:C120"/>
    <mergeCell ref="AC120:AF120"/>
    <mergeCell ref="B121:C121"/>
    <mergeCell ref="G121:J121"/>
    <mergeCell ref="T120:W120"/>
    <mergeCell ref="X120:AB120"/>
    <mergeCell ref="M121:P121"/>
    <mergeCell ref="Q121:S121"/>
    <mergeCell ref="T121:W121"/>
    <mergeCell ref="Q120:S120"/>
    <mergeCell ref="B122:C122"/>
    <mergeCell ref="Q163:S163"/>
    <mergeCell ref="T163:W163"/>
    <mergeCell ref="Q161:S161"/>
    <mergeCell ref="T161:W161"/>
    <mergeCell ref="M162:P162"/>
    <mergeCell ref="B158:E159"/>
    <mergeCell ref="G158:J158"/>
    <mergeCell ref="K158:M159"/>
    <mergeCell ref="AC162:AF162"/>
    <mergeCell ref="B162:C162"/>
    <mergeCell ref="G162:J162"/>
    <mergeCell ref="K162:L162"/>
    <mergeCell ref="Q162:S162"/>
    <mergeCell ref="T162:W162"/>
    <mergeCell ref="X162:AB162"/>
    <mergeCell ref="AC163:AF163"/>
    <mergeCell ref="B163:C163"/>
    <mergeCell ref="G163:J163"/>
    <mergeCell ref="K163:L163"/>
    <mergeCell ref="M163:P163"/>
    <mergeCell ref="X163:AB163"/>
    <mergeCell ref="AC161:AF161"/>
    <mergeCell ref="B161:C161"/>
    <mergeCell ref="G161:J161"/>
    <mergeCell ref="K161:L161"/>
    <mergeCell ref="M161:P161"/>
    <mergeCell ref="X161:AB161"/>
    <mergeCell ref="G159:J159"/>
    <mergeCell ref="Q155:S155"/>
    <mergeCell ref="T155:W155"/>
    <mergeCell ref="X155:AB155"/>
    <mergeCell ref="AC155:AF155"/>
    <mergeCell ref="B155:C155"/>
    <mergeCell ref="G155:J155"/>
    <mergeCell ref="K155:L155"/>
    <mergeCell ref="M155:P155"/>
    <mergeCell ref="Q154:S154"/>
    <mergeCell ref="T154:W154"/>
    <mergeCell ref="X154:AB154"/>
    <mergeCell ref="AC154:AF154"/>
    <mergeCell ref="B154:C154"/>
    <mergeCell ref="G154:J154"/>
    <mergeCell ref="K154:L154"/>
    <mergeCell ref="M154:P154"/>
    <mergeCell ref="Q153:S153"/>
    <mergeCell ref="T153:W153"/>
    <mergeCell ref="X153:AB153"/>
    <mergeCell ref="AC153:AF153"/>
    <mergeCell ref="B153:C153"/>
    <mergeCell ref="G153:J153"/>
    <mergeCell ref="K153:L153"/>
    <mergeCell ref="M153:P153"/>
    <mergeCell ref="Q152:S152"/>
    <mergeCell ref="T152:W152"/>
    <mergeCell ref="X152:AB152"/>
    <mergeCell ref="AC152:AF152"/>
    <mergeCell ref="B152:C152"/>
    <mergeCell ref="G152:J152"/>
    <mergeCell ref="K152:L152"/>
    <mergeCell ref="M152:P152"/>
    <mergeCell ref="B149:E150"/>
    <mergeCell ref="G149:J149"/>
    <mergeCell ref="K149:M150"/>
    <mergeCell ref="G150:J150"/>
    <mergeCell ref="Q133:S133"/>
    <mergeCell ref="T133:W133"/>
    <mergeCell ref="X133:AB133"/>
    <mergeCell ref="AC133:AF133"/>
    <mergeCell ref="B133:C133"/>
    <mergeCell ref="G133:J133"/>
    <mergeCell ref="K133:L133"/>
    <mergeCell ref="M133:P133"/>
    <mergeCell ref="Q132:S132"/>
    <mergeCell ref="T132:W132"/>
    <mergeCell ref="X132:AB132"/>
    <mergeCell ref="AC132:AF132"/>
    <mergeCell ref="B132:C132"/>
    <mergeCell ref="G132:J132"/>
    <mergeCell ref="K132:L132"/>
    <mergeCell ref="M132:P132"/>
    <mergeCell ref="Q131:S131"/>
    <mergeCell ref="T131:W131"/>
    <mergeCell ref="X131:AB131"/>
    <mergeCell ref="AC131:AF131"/>
    <mergeCell ref="B131:C131"/>
    <mergeCell ref="G131:J131"/>
    <mergeCell ref="K131:L131"/>
    <mergeCell ref="M131:P131"/>
    <mergeCell ref="Q130:S130"/>
    <mergeCell ref="T130:W130"/>
    <mergeCell ref="X130:AB130"/>
    <mergeCell ref="AC130:AF130"/>
    <mergeCell ref="B130:C130"/>
    <mergeCell ref="G130:J130"/>
    <mergeCell ref="K130:L130"/>
    <mergeCell ref="M130:P130"/>
    <mergeCell ref="Q129:S129"/>
    <mergeCell ref="T129:W129"/>
    <mergeCell ref="X129:AB129"/>
    <mergeCell ref="AC129:AF129"/>
    <mergeCell ref="B129:C129"/>
    <mergeCell ref="G129:J129"/>
    <mergeCell ref="K129:L129"/>
    <mergeCell ref="M129:P129"/>
    <mergeCell ref="B126:E127"/>
    <mergeCell ref="G126:J126"/>
    <mergeCell ref="K126:M127"/>
    <mergeCell ref="G127:J127"/>
    <mergeCell ref="Q114:S114"/>
    <mergeCell ref="T114:W114"/>
    <mergeCell ref="X114:AB114"/>
    <mergeCell ref="AC114:AF114"/>
    <mergeCell ref="B114:C114"/>
    <mergeCell ref="G114:J114"/>
    <mergeCell ref="K114:L114"/>
    <mergeCell ref="M114:P114"/>
    <mergeCell ref="Q113:S113"/>
    <mergeCell ref="T113:W113"/>
    <mergeCell ref="X113:AB113"/>
    <mergeCell ref="AC113:AF113"/>
    <mergeCell ref="B113:C113"/>
    <mergeCell ref="G113:J113"/>
    <mergeCell ref="K113:L113"/>
    <mergeCell ref="M113:P113"/>
    <mergeCell ref="Q112:S112"/>
    <mergeCell ref="T112:W112"/>
    <mergeCell ref="X112:AB112"/>
    <mergeCell ref="AC112:AF112"/>
    <mergeCell ref="B112:C112"/>
    <mergeCell ref="G112:J112"/>
    <mergeCell ref="K112:L112"/>
    <mergeCell ref="M112:P112"/>
    <mergeCell ref="Q111:S111"/>
    <mergeCell ref="T111:W111"/>
    <mergeCell ref="X111:AB111"/>
    <mergeCell ref="AC111:AF111"/>
    <mergeCell ref="B111:C111"/>
    <mergeCell ref="G111:J111"/>
    <mergeCell ref="K111:L111"/>
    <mergeCell ref="M111:P111"/>
    <mergeCell ref="B108:E109"/>
    <mergeCell ref="G108:J108"/>
    <mergeCell ref="K108:M109"/>
    <mergeCell ref="G109:J109"/>
    <mergeCell ref="Q104:S104"/>
    <mergeCell ref="T104:W104"/>
    <mergeCell ref="X104:AB104"/>
    <mergeCell ref="AC104:AF104"/>
    <mergeCell ref="B104:C104"/>
    <mergeCell ref="G104:J104"/>
    <mergeCell ref="K104:L104"/>
    <mergeCell ref="M104:P104"/>
    <mergeCell ref="Q103:S103"/>
    <mergeCell ref="T103:W103"/>
    <mergeCell ref="X103:AB103"/>
    <mergeCell ref="AC103:AF103"/>
    <mergeCell ref="B103:C103"/>
    <mergeCell ref="G103:J103"/>
    <mergeCell ref="K103:L103"/>
    <mergeCell ref="M103:P103"/>
    <mergeCell ref="Q102:S102"/>
    <mergeCell ref="T102:W102"/>
    <mergeCell ref="X102:AB102"/>
    <mergeCell ref="AC102:AF102"/>
    <mergeCell ref="B102:C102"/>
    <mergeCell ref="G102:J102"/>
    <mergeCell ref="K102:L102"/>
    <mergeCell ref="M102:P102"/>
    <mergeCell ref="Q101:S101"/>
    <mergeCell ref="T101:W101"/>
    <mergeCell ref="X101:AB101"/>
    <mergeCell ref="AC101:AF101"/>
    <mergeCell ref="B101:C101"/>
    <mergeCell ref="G101:J101"/>
    <mergeCell ref="K101:L101"/>
    <mergeCell ref="M101:P101"/>
    <mergeCell ref="Q100:S100"/>
    <mergeCell ref="T100:W100"/>
    <mergeCell ref="X100:AB100"/>
    <mergeCell ref="AC100:AF100"/>
    <mergeCell ref="B100:C100"/>
    <mergeCell ref="G100:J100"/>
    <mergeCell ref="K100:L100"/>
    <mergeCell ref="M100:P100"/>
    <mergeCell ref="B97:E98"/>
    <mergeCell ref="G97:J97"/>
    <mergeCell ref="K97:M98"/>
    <mergeCell ref="G98:J98"/>
    <mergeCell ref="Q82:S82"/>
    <mergeCell ref="T82:W82"/>
    <mergeCell ref="X82:AB82"/>
    <mergeCell ref="AC82:AF82"/>
    <mergeCell ref="B82:C82"/>
    <mergeCell ref="G82:J82"/>
    <mergeCell ref="K82:L82"/>
    <mergeCell ref="M82:P82"/>
    <mergeCell ref="Q81:S81"/>
    <mergeCell ref="T81:W81"/>
    <mergeCell ref="X81:AB81"/>
    <mergeCell ref="AC81:AF81"/>
    <mergeCell ref="B81:C81"/>
    <mergeCell ref="G81:J81"/>
    <mergeCell ref="K81:L81"/>
    <mergeCell ref="M81:P81"/>
    <mergeCell ref="Q80:S80"/>
    <mergeCell ref="T80:W80"/>
    <mergeCell ref="X80:AB80"/>
    <mergeCell ref="AC80:AF80"/>
    <mergeCell ref="B80:C80"/>
    <mergeCell ref="G80:J80"/>
    <mergeCell ref="K80:L80"/>
    <mergeCell ref="M80:P80"/>
    <mergeCell ref="Q79:S79"/>
    <mergeCell ref="T79:W79"/>
    <mergeCell ref="X79:AB79"/>
    <mergeCell ref="AC79:AF79"/>
    <mergeCell ref="B79:C79"/>
    <mergeCell ref="G79:J79"/>
    <mergeCell ref="K79:L79"/>
    <mergeCell ref="M79:P79"/>
    <mergeCell ref="Q78:S78"/>
    <mergeCell ref="T78:W78"/>
    <mergeCell ref="X78:AB78"/>
    <mergeCell ref="AC78:AF78"/>
    <mergeCell ref="B78:C78"/>
    <mergeCell ref="G78:J78"/>
    <mergeCell ref="K78:L78"/>
    <mergeCell ref="M78:P78"/>
    <mergeCell ref="Q77:S77"/>
    <mergeCell ref="T77:W77"/>
    <mergeCell ref="X77:AB77"/>
    <mergeCell ref="AC77:AF77"/>
    <mergeCell ref="B77:C77"/>
    <mergeCell ref="G77:J77"/>
    <mergeCell ref="K77:L77"/>
    <mergeCell ref="M77:P77"/>
    <mergeCell ref="B74:E75"/>
    <mergeCell ref="G74:J74"/>
    <mergeCell ref="K74:M75"/>
    <mergeCell ref="G75:J75"/>
    <mergeCell ref="Q63:S63"/>
    <mergeCell ref="T63:W63"/>
    <mergeCell ref="X63:AB63"/>
    <mergeCell ref="AC63:AF63"/>
    <mergeCell ref="B63:C63"/>
    <mergeCell ref="G63:J63"/>
    <mergeCell ref="K63:L63"/>
    <mergeCell ref="M63:P63"/>
    <mergeCell ref="Q62:S62"/>
    <mergeCell ref="T62:W62"/>
    <mergeCell ref="X62:AB62"/>
    <mergeCell ref="AC62:AF62"/>
    <mergeCell ref="B62:C62"/>
    <mergeCell ref="G62:J62"/>
    <mergeCell ref="K62:L62"/>
    <mergeCell ref="M62:P62"/>
    <mergeCell ref="Q61:S61"/>
    <mergeCell ref="T61:W61"/>
    <mergeCell ref="X61:AB61"/>
    <mergeCell ref="AC61:AF61"/>
    <mergeCell ref="B61:C61"/>
    <mergeCell ref="G61:J61"/>
    <mergeCell ref="K61:L61"/>
    <mergeCell ref="M61:P61"/>
    <mergeCell ref="Q60:S60"/>
    <mergeCell ref="T60:W60"/>
    <mergeCell ref="X60:AB60"/>
    <mergeCell ref="AC60:AF60"/>
    <mergeCell ref="B60:C60"/>
    <mergeCell ref="G60:J60"/>
    <mergeCell ref="K60:L60"/>
    <mergeCell ref="M60:P60"/>
    <mergeCell ref="Q59:S59"/>
    <mergeCell ref="T59:W59"/>
    <mergeCell ref="X59:AB59"/>
    <mergeCell ref="AC59:AF59"/>
    <mergeCell ref="B59:C59"/>
    <mergeCell ref="G59:J59"/>
    <mergeCell ref="K59:L59"/>
    <mergeCell ref="M59:P59"/>
    <mergeCell ref="Q58:S58"/>
    <mergeCell ref="T58:W58"/>
    <mergeCell ref="X58:AB58"/>
    <mergeCell ref="AC58:AF58"/>
    <mergeCell ref="B58:C58"/>
    <mergeCell ref="G58:J58"/>
    <mergeCell ref="K58:L58"/>
    <mergeCell ref="M58:P58"/>
    <mergeCell ref="Q57:S57"/>
    <mergeCell ref="T57:W57"/>
    <mergeCell ref="X57:AB57"/>
    <mergeCell ref="AC57:AF57"/>
    <mergeCell ref="B57:C57"/>
    <mergeCell ref="G57:J57"/>
    <mergeCell ref="K57:L57"/>
    <mergeCell ref="M57:P57"/>
    <mergeCell ref="Q56:S56"/>
    <mergeCell ref="T56:W56"/>
    <mergeCell ref="X56:AB56"/>
    <mergeCell ref="AC56:AF56"/>
    <mergeCell ref="B56:C56"/>
    <mergeCell ref="G56:J56"/>
    <mergeCell ref="K56:L56"/>
    <mergeCell ref="M56:P56"/>
    <mergeCell ref="Q55:S55"/>
    <mergeCell ref="T55:W55"/>
    <mergeCell ref="X55:AB55"/>
    <mergeCell ref="AC55:AF55"/>
    <mergeCell ref="B55:C55"/>
    <mergeCell ref="G55:J55"/>
    <mergeCell ref="K55:L55"/>
    <mergeCell ref="M55:P55"/>
    <mergeCell ref="Q54:S54"/>
    <mergeCell ref="T54:W54"/>
    <mergeCell ref="X54:AB54"/>
    <mergeCell ref="AC54:AF54"/>
    <mergeCell ref="B54:C54"/>
    <mergeCell ref="G54:J54"/>
    <mergeCell ref="K54:L54"/>
    <mergeCell ref="M54:P54"/>
    <mergeCell ref="Q53:S53"/>
    <mergeCell ref="T53:W53"/>
    <mergeCell ref="X53:AB53"/>
    <mergeCell ref="AC53:AF53"/>
    <mergeCell ref="B53:C53"/>
    <mergeCell ref="G53:J53"/>
    <mergeCell ref="K53:L53"/>
    <mergeCell ref="M53:P53"/>
    <mergeCell ref="Q52:S52"/>
    <mergeCell ref="T52:W52"/>
    <mergeCell ref="X52:AB52"/>
    <mergeCell ref="AC52:AF52"/>
    <mergeCell ref="B52:C52"/>
    <mergeCell ref="G52:J52"/>
    <mergeCell ref="K52:L52"/>
    <mergeCell ref="M52:P52"/>
    <mergeCell ref="Q51:S51"/>
    <mergeCell ref="T51:W51"/>
    <mergeCell ref="X51:AB51"/>
    <mergeCell ref="AC51:AF51"/>
    <mergeCell ref="B51:C51"/>
    <mergeCell ref="G51:J51"/>
    <mergeCell ref="K51:L51"/>
    <mergeCell ref="M51:P51"/>
    <mergeCell ref="Q50:S50"/>
    <mergeCell ref="T50:W50"/>
    <mergeCell ref="X50:AB50"/>
    <mergeCell ref="AC50:AF50"/>
    <mergeCell ref="B50:C50"/>
    <mergeCell ref="G50:J50"/>
    <mergeCell ref="K50:L50"/>
    <mergeCell ref="M50:P50"/>
    <mergeCell ref="B47:E48"/>
    <mergeCell ref="G47:J47"/>
    <mergeCell ref="K47:M48"/>
    <mergeCell ref="G48:J48"/>
    <mergeCell ref="Q36:S36"/>
    <mergeCell ref="T36:W36"/>
    <mergeCell ref="X36:AB36"/>
    <mergeCell ref="AC36:AF36"/>
    <mergeCell ref="B36:C36"/>
    <mergeCell ref="G36:J36"/>
    <mergeCell ref="K36:L36"/>
    <mergeCell ref="M36:P36"/>
    <mergeCell ref="Q35:S35"/>
    <mergeCell ref="T35:W35"/>
    <mergeCell ref="X35:AB35"/>
    <mergeCell ref="AC35:AF35"/>
    <mergeCell ref="B35:C35"/>
    <mergeCell ref="G35:J35"/>
    <mergeCell ref="K35:L35"/>
    <mergeCell ref="M35:P35"/>
    <mergeCell ref="Q34:S34"/>
    <mergeCell ref="T34:W34"/>
    <mergeCell ref="X34:AB34"/>
    <mergeCell ref="AC34:AF34"/>
    <mergeCell ref="B34:C34"/>
    <mergeCell ref="G34:J34"/>
    <mergeCell ref="K34:L34"/>
    <mergeCell ref="M34:P34"/>
    <mergeCell ref="Q33:S33"/>
    <mergeCell ref="T33:W33"/>
    <mergeCell ref="X33:AB33"/>
    <mergeCell ref="AC33:AF33"/>
    <mergeCell ref="B33:C33"/>
    <mergeCell ref="G33:J33"/>
    <mergeCell ref="K33:L33"/>
    <mergeCell ref="M33:P33"/>
    <mergeCell ref="Q32:S32"/>
    <mergeCell ref="T32:W32"/>
    <mergeCell ref="X32:AB32"/>
    <mergeCell ref="AC32:AF32"/>
    <mergeCell ref="B32:C32"/>
    <mergeCell ref="G32:J32"/>
    <mergeCell ref="K32:L32"/>
    <mergeCell ref="M32:P32"/>
    <mergeCell ref="Q31:S31"/>
    <mergeCell ref="T31:W31"/>
    <mergeCell ref="X31:AB31"/>
    <mergeCell ref="AC31:AF31"/>
    <mergeCell ref="B31:C31"/>
    <mergeCell ref="G31:J31"/>
    <mergeCell ref="K31:L31"/>
    <mergeCell ref="M31:P31"/>
    <mergeCell ref="Q30:S30"/>
    <mergeCell ref="T30:W30"/>
    <mergeCell ref="X30:AB30"/>
    <mergeCell ref="AC30:AF30"/>
    <mergeCell ref="B30:C30"/>
    <mergeCell ref="G30:J30"/>
    <mergeCell ref="K30:L30"/>
    <mergeCell ref="M30:P30"/>
    <mergeCell ref="Q29:S29"/>
    <mergeCell ref="T29:W29"/>
    <mergeCell ref="X29:AB29"/>
    <mergeCell ref="AC29:AF29"/>
    <mergeCell ref="B29:C29"/>
    <mergeCell ref="G29:J29"/>
    <mergeCell ref="K29:L29"/>
    <mergeCell ref="M29:P29"/>
    <mergeCell ref="Q28:S28"/>
    <mergeCell ref="T28:W28"/>
    <mergeCell ref="X28:AB28"/>
    <mergeCell ref="AC28:AF28"/>
    <mergeCell ref="B28:C28"/>
    <mergeCell ref="G28:J28"/>
    <mergeCell ref="K28:L28"/>
    <mergeCell ref="M28:P28"/>
    <mergeCell ref="Q27:S27"/>
    <mergeCell ref="T27:W27"/>
    <mergeCell ref="X27:AB27"/>
    <mergeCell ref="AC27:AF27"/>
    <mergeCell ref="B27:C27"/>
    <mergeCell ref="G27:J27"/>
    <mergeCell ref="K27:L27"/>
    <mergeCell ref="M27:P27"/>
    <mergeCell ref="Q26:S26"/>
    <mergeCell ref="T26:W26"/>
    <mergeCell ref="X26:AB26"/>
    <mergeCell ref="AC26:AF26"/>
    <mergeCell ref="B26:C26"/>
    <mergeCell ref="G26:J26"/>
    <mergeCell ref="K26:L26"/>
    <mergeCell ref="M26:P26"/>
    <mergeCell ref="Q25:S25"/>
    <mergeCell ref="T25:W25"/>
    <mergeCell ref="X25:AB25"/>
    <mergeCell ref="AC25:AF25"/>
    <mergeCell ref="B25:C25"/>
    <mergeCell ref="G25:J25"/>
    <mergeCell ref="K25:L25"/>
    <mergeCell ref="M25:P25"/>
    <mergeCell ref="Q24:S24"/>
    <mergeCell ref="T24:W24"/>
    <mergeCell ref="X24:AB24"/>
    <mergeCell ref="AC24:AF24"/>
    <mergeCell ref="B24:C24"/>
    <mergeCell ref="G24:J24"/>
    <mergeCell ref="K24:L24"/>
    <mergeCell ref="M24:P24"/>
    <mergeCell ref="Q23:S23"/>
    <mergeCell ref="T23:W23"/>
    <mergeCell ref="X23:AB23"/>
    <mergeCell ref="AC23:AF23"/>
    <mergeCell ref="B23:C23"/>
    <mergeCell ref="G23:J23"/>
    <mergeCell ref="K23:L23"/>
    <mergeCell ref="M23:P23"/>
    <mergeCell ref="Q22:S22"/>
    <mergeCell ref="T22:W22"/>
    <mergeCell ref="X22:AB22"/>
    <mergeCell ref="AC22:AF22"/>
    <mergeCell ref="B22:C22"/>
    <mergeCell ref="G22:J22"/>
    <mergeCell ref="K22:L22"/>
    <mergeCell ref="M22:P22"/>
    <mergeCell ref="Q21:S21"/>
    <mergeCell ref="T21:W21"/>
    <mergeCell ref="X21:AB21"/>
    <mergeCell ref="AC21:AF21"/>
    <mergeCell ref="B21:C21"/>
    <mergeCell ref="G21:J21"/>
    <mergeCell ref="K21:L21"/>
    <mergeCell ref="M21:P21"/>
    <mergeCell ref="Q20:S20"/>
    <mergeCell ref="T20:W20"/>
    <mergeCell ref="X20:AB20"/>
    <mergeCell ref="AC20:AF20"/>
    <mergeCell ref="B20:C20"/>
    <mergeCell ref="G20:J20"/>
    <mergeCell ref="K20:L20"/>
    <mergeCell ref="M20:P20"/>
    <mergeCell ref="Q19:S19"/>
    <mergeCell ref="T19:W19"/>
    <mergeCell ref="X19:AB19"/>
    <mergeCell ref="AC19:AF19"/>
    <mergeCell ref="B19:C19"/>
    <mergeCell ref="G19:J19"/>
    <mergeCell ref="K19:L19"/>
    <mergeCell ref="M19:P19"/>
    <mergeCell ref="Q18:S18"/>
    <mergeCell ref="T18:W18"/>
    <mergeCell ref="X18:AB18"/>
    <mergeCell ref="AC18:AF18"/>
    <mergeCell ref="B18:C18"/>
    <mergeCell ref="G18:J18"/>
    <mergeCell ref="K18:L18"/>
    <mergeCell ref="M18:P18"/>
    <mergeCell ref="Q17:S17"/>
    <mergeCell ref="T17:W17"/>
    <mergeCell ref="X17:AB17"/>
    <mergeCell ref="AC17:AF17"/>
    <mergeCell ref="B17:C17"/>
    <mergeCell ref="G17:J17"/>
    <mergeCell ref="K17:L17"/>
    <mergeCell ref="M17:P17"/>
    <mergeCell ref="Q16:S16"/>
    <mergeCell ref="T16:W16"/>
    <mergeCell ref="X16:AB16"/>
    <mergeCell ref="AC16:AF16"/>
    <mergeCell ref="B16:C16"/>
    <mergeCell ref="G16:J16"/>
    <mergeCell ref="K16:L16"/>
    <mergeCell ref="M16:P16"/>
    <mergeCell ref="Q15:S15"/>
    <mergeCell ref="T15:W15"/>
    <mergeCell ref="X15:AB15"/>
    <mergeCell ref="AC15:AF15"/>
    <mergeCell ref="B15:C15"/>
    <mergeCell ref="G15:J15"/>
    <mergeCell ref="K15:L15"/>
    <mergeCell ref="M15:P15"/>
    <mergeCell ref="Q14:S14"/>
    <mergeCell ref="T14:W14"/>
    <mergeCell ref="X14:AB14"/>
    <mergeCell ref="AC14:AF14"/>
    <mergeCell ref="B14:C14"/>
    <mergeCell ref="G14:J14"/>
    <mergeCell ref="K14:L14"/>
    <mergeCell ref="M14:P14"/>
    <mergeCell ref="Q13:S13"/>
    <mergeCell ref="T13:W13"/>
    <mergeCell ref="X13:AB13"/>
    <mergeCell ref="AC13:AF13"/>
    <mergeCell ref="B13:C13"/>
    <mergeCell ref="G13:J13"/>
    <mergeCell ref="K13:L13"/>
    <mergeCell ref="M13:P13"/>
    <mergeCell ref="E6:G7"/>
    <mergeCell ref="H6:T7"/>
    <mergeCell ref="B10:E11"/>
    <mergeCell ref="G10:J10"/>
    <mergeCell ref="K10:M11"/>
    <mergeCell ref="G11:J11"/>
    <mergeCell ref="E2:G3"/>
    <mergeCell ref="H2:T3"/>
    <mergeCell ref="E4:G5"/>
    <mergeCell ref="H4:T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0"/>
  <sheetViews>
    <sheetView workbookViewId="0" topLeftCell="A1">
      <selection activeCell="H3" sqref="H3:I4"/>
    </sheetView>
  </sheetViews>
  <sheetFormatPr defaultColWidth="9.140625" defaultRowHeight="12" customHeight="1"/>
  <cols>
    <col min="1" max="3" width="2.28125" style="9" customWidth="1"/>
    <col min="4" max="4" width="15.7109375" style="9" customWidth="1"/>
    <col min="5" max="12" width="7.57421875" style="9" customWidth="1"/>
    <col min="13" max="13" width="10.57421875" style="9" customWidth="1"/>
    <col min="14" max="14" width="10.8515625" style="9" customWidth="1"/>
    <col min="15" max="15" width="9.57421875" style="9" customWidth="1"/>
    <col min="16" max="18" width="2.28125" style="9" customWidth="1"/>
    <col min="19" max="19" width="2.421875" style="9" customWidth="1"/>
    <col min="20" max="75" width="2.28125" style="9" customWidth="1"/>
    <col min="76" max="16384" width="9.140625" style="9" customWidth="1"/>
  </cols>
  <sheetData>
    <row r="1" ht="12" customHeight="1">
      <c r="A1" s="9" t="s">
        <v>383</v>
      </c>
    </row>
    <row r="3" spans="7:10" ht="12" customHeight="1">
      <c r="G3" s="15"/>
      <c r="H3" s="77" t="s">
        <v>326</v>
      </c>
      <c r="I3" s="77"/>
      <c r="J3" s="15"/>
    </row>
    <row r="4" spans="7:10" ht="12" customHeight="1">
      <c r="G4" s="15"/>
      <c r="H4" s="77"/>
      <c r="I4" s="77"/>
      <c r="J4" s="15"/>
    </row>
    <row r="5" spans="7:10" ht="12" customHeight="1">
      <c r="G5" s="77" t="s">
        <v>64</v>
      </c>
      <c r="H5" s="77"/>
      <c r="I5" s="77"/>
      <c r="J5" s="77"/>
    </row>
    <row r="6" spans="7:10" ht="12" customHeight="1">
      <c r="G6" s="77"/>
      <c r="H6" s="77"/>
      <c r="I6" s="77"/>
      <c r="J6" s="77"/>
    </row>
    <row r="9" spans="5:12" ht="12" customHeight="1">
      <c r="E9" s="94" t="s">
        <v>71</v>
      </c>
      <c r="F9" s="94"/>
      <c r="G9" s="94"/>
      <c r="H9" s="94"/>
      <c r="I9" s="94"/>
      <c r="L9" s="10"/>
    </row>
    <row r="10" spans="5:15" ht="12" customHeight="1">
      <c r="E10" s="94" t="s">
        <v>72</v>
      </c>
      <c r="F10" s="94"/>
      <c r="G10" s="94"/>
      <c r="H10" s="94"/>
      <c r="I10" s="94"/>
      <c r="J10" s="94" t="s">
        <v>75</v>
      </c>
      <c r="K10" s="94"/>
      <c r="L10" s="45" t="s">
        <v>76</v>
      </c>
      <c r="M10" s="10" t="s">
        <v>78</v>
      </c>
      <c r="O10" s="45" t="s">
        <v>2</v>
      </c>
    </row>
    <row r="11" spans="2:15" ht="12" customHeight="1">
      <c r="B11" s="85" t="s">
        <v>2</v>
      </c>
      <c r="C11" s="85"/>
      <c r="D11" s="3" t="s">
        <v>66</v>
      </c>
      <c r="E11" s="45" t="s">
        <v>13</v>
      </c>
      <c r="F11" s="45" t="s">
        <v>381</v>
      </c>
      <c r="G11" s="45" t="s">
        <v>14</v>
      </c>
      <c r="H11" s="45" t="s">
        <v>70</v>
      </c>
      <c r="I11" s="45" t="s">
        <v>381</v>
      </c>
      <c r="J11" s="45" t="s">
        <v>73</v>
      </c>
      <c r="K11" s="45" t="s">
        <v>74</v>
      </c>
      <c r="L11" s="45" t="s">
        <v>79</v>
      </c>
      <c r="M11" s="45" t="s">
        <v>77</v>
      </c>
      <c r="N11" s="45" t="s">
        <v>80</v>
      </c>
      <c r="O11" s="45" t="s">
        <v>63</v>
      </c>
    </row>
    <row r="12" spans="2:15" ht="12" customHeight="1">
      <c r="B12" s="85"/>
      <c r="C12" s="85"/>
      <c r="D12" s="3"/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2:19" ht="12" customHeight="1">
      <c r="B13" s="85">
        <v>1</v>
      </c>
      <c r="C13" s="85"/>
      <c r="D13" s="46" t="s">
        <v>140</v>
      </c>
      <c r="E13" s="48">
        <v>17.815980996430017</v>
      </c>
      <c r="F13" s="47">
        <v>25.33110803285826</v>
      </c>
      <c r="G13" s="45">
        <v>15.79</v>
      </c>
      <c r="H13" s="45">
        <v>23.1013</v>
      </c>
      <c r="I13" s="45"/>
      <c r="J13" s="45"/>
      <c r="K13" s="45"/>
      <c r="L13" s="45"/>
      <c r="M13" s="45">
        <v>3</v>
      </c>
      <c r="N13" s="45"/>
      <c r="O13" s="47">
        <f aca="true" t="shared" si="0" ref="O13:O27">SUM(E13:N13)</f>
        <v>85.03838902928828</v>
      </c>
      <c r="Q13" s="20"/>
      <c r="R13" s="20"/>
      <c r="S13" s="20"/>
    </row>
    <row r="14" spans="2:15" ht="12" customHeight="1">
      <c r="B14" s="85">
        <v>2</v>
      </c>
      <c r="C14" s="85"/>
      <c r="D14" s="46" t="s">
        <v>81</v>
      </c>
      <c r="E14" s="48">
        <v>13.4993102871673</v>
      </c>
      <c r="F14" s="47">
        <v>18.074097072699477</v>
      </c>
      <c r="G14" s="45">
        <v>19.1004</v>
      </c>
      <c r="H14" s="45"/>
      <c r="I14" s="45"/>
      <c r="J14" s="45"/>
      <c r="K14" s="45"/>
      <c r="L14" s="45"/>
      <c r="M14" s="45">
        <v>6</v>
      </c>
      <c r="N14" s="45"/>
      <c r="O14" s="47">
        <f t="shared" si="0"/>
        <v>56.67380735986678</v>
      </c>
    </row>
    <row r="15" spans="2:15" ht="12" customHeight="1">
      <c r="B15" s="85">
        <v>3</v>
      </c>
      <c r="C15" s="85"/>
      <c r="D15" s="46" t="s">
        <v>82</v>
      </c>
      <c r="E15" s="48">
        <v>5.210818766762452</v>
      </c>
      <c r="F15" s="47">
        <v>14.5097</v>
      </c>
      <c r="G15" s="47">
        <v>5.7659</v>
      </c>
      <c r="H15" s="47">
        <v>15.221</v>
      </c>
      <c r="I15" s="45"/>
      <c r="J15" s="45"/>
      <c r="K15" s="45"/>
      <c r="L15" s="45"/>
      <c r="M15" s="45">
        <v>6</v>
      </c>
      <c r="N15" s="45"/>
      <c r="O15" s="47">
        <f t="shared" si="0"/>
        <v>46.70741876676246</v>
      </c>
    </row>
    <row r="16" spans="2:15" ht="12" customHeight="1">
      <c r="B16" s="85">
        <v>4</v>
      </c>
      <c r="C16" s="85"/>
      <c r="D16" s="46" t="s">
        <v>101</v>
      </c>
      <c r="E16" s="48">
        <v>5.732470444165724</v>
      </c>
      <c r="F16" s="47">
        <v>11.500466008191593</v>
      </c>
      <c r="G16" s="45">
        <v>1.1848</v>
      </c>
      <c r="H16" s="45">
        <v>10.0767</v>
      </c>
      <c r="I16" s="45"/>
      <c r="J16" s="45"/>
      <c r="K16" s="45"/>
      <c r="L16" s="45"/>
      <c r="M16" s="45"/>
      <c r="N16" s="45"/>
      <c r="O16" s="47">
        <f t="shared" si="0"/>
        <v>28.494436452357313</v>
      </c>
    </row>
    <row r="17" spans="2:15" ht="12" customHeight="1">
      <c r="B17" s="85">
        <v>5</v>
      </c>
      <c r="C17" s="85"/>
      <c r="D17" s="46" t="s">
        <v>62</v>
      </c>
      <c r="E17" s="48">
        <v>6.410979923371648</v>
      </c>
      <c r="F17" s="47">
        <v>7.824923990318828</v>
      </c>
      <c r="G17" s="45">
        <v>3.7467</v>
      </c>
      <c r="H17" s="45">
        <v>4.2959</v>
      </c>
      <c r="I17" s="45"/>
      <c r="J17" s="45"/>
      <c r="K17" s="45"/>
      <c r="L17" s="45"/>
      <c r="M17" s="45">
        <v>6</v>
      </c>
      <c r="N17" s="45"/>
      <c r="O17" s="47">
        <f t="shared" si="0"/>
        <v>28.278503913690475</v>
      </c>
    </row>
    <row r="18" spans="2:15" ht="12" customHeight="1">
      <c r="B18" s="85">
        <v>6</v>
      </c>
      <c r="C18" s="85"/>
      <c r="D18" s="46" t="s">
        <v>155</v>
      </c>
      <c r="E18" s="48">
        <v>6.8597</v>
      </c>
      <c r="F18" s="47">
        <v>6.443064894385026</v>
      </c>
      <c r="G18" s="45">
        <v>4.4257</v>
      </c>
      <c r="H18" s="45">
        <v>8.055</v>
      </c>
      <c r="I18" s="45"/>
      <c r="J18" s="45"/>
      <c r="K18" s="45"/>
      <c r="L18" s="45"/>
      <c r="M18" s="45"/>
      <c r="N18" s="45"/>
      <c r="O18" s="47">
        <f t="shared" si="0"/>
        <v>25.783464894385027</v>
      </c>
    </row>
    <row r="19" spans="2:15" ht="12" customHeight="1">
      <c r="B19" s="85">
        <v>7</v>
      </c>
      <c r="C19" s="85"/>
      <c r="D19" s="46" t="s">
        <v>157</v>
      </c>
      <c r="E19" s="48">
        <v>1.1869180810397553</v>
      </c>
      <c r="F19" s="47">
        <v>3.841626668077399</v>
      </c>
      <c r="G19" s="45">
        <v>1.5825</v>
      </c>
      <c r="H19" s="45">
        <v>4.3425</v>
      </c>
      <c r="I19" s="45"/>
      <c r="J19" s="45"/>
      <c r="K19" s="45"/>
      <c r="L19" s="45"/>
      <c r="M19" s="45">
        <v>3</v>
      </c>
      <c r="N19" s="45"/>
      <c r="O19" s="47">
        <f t="shared" si="0"/>
        <v>13.953544749117153</v>
      </c>
    </row>
    <row r="20" spans="2:15" ht="12" customHeight="1">
      <c r="B20" s="85">
        <v>8</v>
      </c>
      <c r="C20" s="85"/>
      <c r="D20" s="46" t="s">
        <v>156</v>
      </c>
      <c r="E20" s="48">
        <v>2.0900902500000003</v>
      </c>
      <c r="F20" s="47">
        <v>3.1147887499999998</v>
      </c>
      <c r="G20" s="45">
        <v>4.0652</v>
      </c>
      <c r="H20" s="45">
        <v>3.7974</v>
      </c>
      <c r="I20" s="45"/>
      <c r="J20" s="45"/>
      <c r="K20" s="45"/>
      <c r="L20" s="45"/>
      <c r="M20" s="45"/>
      <c r="N20" s="45"/>
      <c r="O20" s="47">
        <f t="shared" si="0"/>
        <v>13.067478999999999</v>
      </c>
    </row>
    <row r="21" spans="2:15" ht="12" customHeight="1">
      <c r="B21" s="85">
        <v>9</v>
      </c>
      <c r="C21" s="85"/>
      <c r="D21" s="46" t="s">
        <v>158</v>
      </c>
      <c r="E21" s="48">
        <v>1.751496</v>
      </c>
      <c r="F21" s="47">
        <v>2.666897</v>
      </c>
      <c r="G21" s="45">
        <v>2.72</v>
      </c>
      <c r="H21" s="45">
        <v>2.4764</v>
      </c>
      <c r="I21" s="45"/>
      <c r="J21" s="45"/>
      <c r="K21" s="45"/>
      <c r="L21" s="45"/>
      <c r="M21" s="45"/>
      <c r="N21" s="45"/>
      <c r="O21" s="47">
        <f t="shared" si="0"/>
        <v>9.614793</v>
      </c>
    </row>
    <row r="22" spans="2:15" ht="12" customHeight="1">
      <c r="B22" s="85">
        <v>10</v>
      </c>
      <c r="C22" s="85"/>
      <c r="D22" s="9" t="s">
        <v>314</v>
      </c>
      <c r="E22" s="45"/>
      <c r="F22" s="45"/>
      <c r="G22" s="45">
        <v>2.9349</v>
      </c>
      <c r="H22" s="45">
        <v>1.4746</v>
      </c>
      <c r="I22" s="45"/>
      <c r="J22" s="45"/>
      <c r="K22" s="45"/>
      <c r="L22" s="45"/>
      <c r="M22" s="45"/>
      <c r="N22" s="45"/>
      <c r="O22" s="47">
        <f t="shared" si="0"/>
        <v>4.4094999999999995</v>
      </c>
    </row>
    <row r="23" spans="2:15" ht="12" customHeight="1">
      <c r="B23" s="85">
        <v>11</v>
      </c>
      <c r="C23" s="85"/>
      <c r="D23" s="9" t="s">
        <v>375</v>
      </c>
      <c r="E23" s="45"/>
      <c r="F23" s="45"/>
      <c r="G23" s="45"/>
      <c r="H23" s="45">
        <v>1.9133</v>
      </c>
      <c r="I23" s="45"/>
      <c r="J23" s="45"/>
      <c r="K23" s="45"/>
      <c r="L23" s="45"/>
      <c r="M23" s="45"/>
      <c r="N23" s="45"/>
      <c r="O23" s="45">
        <f t="shared" si="0"/>
        <v>1.9133</v>
      </c>
    </row>
    <row r="24" spans="2:15" ht="12" customHeight="1">
      <c r="B24" s="85">
        <v>12</v>
      </c>
      <c r="C24" s="85"/>
      <c r="D24" s="9" t="s">
        <v>380</v>
      </c>
      <c r="E24" s="45"/>
      <c r="F24" s="45"/>
      <c r="G24" s="45"/>
      <c r="H24" s="45">
        <v>1.4212</v>
      </c>
      <c r="I24" s="45"/>
      <c r="J24" s="45"/>
      <c r="K24" s="45"/>
      <c r="L24" s="45"/>
      <c r="M24" s="45"/>
      <c r="N24" s="45"/>
      <c r="O24" s="45">
        <f t="shared" si="0"/>
        <v>1.4212</v>
      </c>
    </row>
    <row r="25" spans="2:15" ht="12" customHeight="1">
      <c r="B25" s="85">
        <v>13</v>
      </c>
      <c r="C25" s="85"/>
      <c r="D25" s="9" t="s">
        <v>374</v>
      </c>
      <c r="E25" s="45"/>
      <c r="F25" s="45"/>
      <c r="G25" s="45"/>
      <c r="H25" s="45">
        <v>1.3978</v>
      </c>
      <c r="I25" s="45"/>
      <c r="J25" s="45"/>
      <c r="K25" s="45"/>
      <c r="L25" s="45"/>
      <c r="M25" s="45"/>
      <c r="N25" s="45"/>
      <c r="O25" s="45">
        <f t="shared" si="0"/>
        <v>1.3978</v>
      </c>
    </row>
    <row r="26" spans="2:15" ht="12" customHeight="1">
      <c r="B26" s="85">
        <v>14</v>
      </c>
      <c r="C26" s="85"/>
      <c r="D26" s="9" t="s">
        <v>377</v>
      </c>
      <c r="E26" s="45"/>
      <c r="F26" s="45"/>
      <c r="G26" s="45"/>
      <c r="H26" s="45">
        <v>1.1492</v>
      </c>
      <c r="I26" s="45"/>
      <c r="J26" s="45"/>
      <c r="K26" s="45"/>
      <c r="L26" s="45"/>
      <c r="M26" s="45"/>
      <c r="N26" s="45"/>
      <c r="O26" s="45">
        <f t="shared" si="0"/>
        <v>1.1492</v>
      </c>
    </row>
    <row r="27" spans="2:15" ht="12" customHeight="1">
      <c r="B27" s="85">
        <v>15</v>
      </c>
      <c r="C27" s="85"/>
      <c r="D27" s="55" t="s">
        <v>248</v>
      </c>
      <c r="E27" s="45"/>
      <c r="F27" s="48">
        <v>0.39809313218390796</v>
      </c>
      <c r="G27" s="45"/>
      <c r="H27" s="45"/>
      <c r="I27" s="45"/>
      <c r="J27" s="45"/>
      <c r="K27" s="45"/>
      <c r="L27" s="45"/>
      <c r="M27" s="45"/>
      <c r="N27" s="45"/>
      <c r="O27" s="47">
        <f t="shared" si="0"/>
        <v>0.39809313218390796</v>
      </c>
    </row>
    <row r="28" spans="4:14" ht="12" customHeight="1">
      <c r="D28" s="17"/>
      <c r="E28" s="17"/>
      <c r="F28" s="17"/>
      <c r="G28" s="17"/>
      <c r="H28" s="17"/>
      <c r="I28" s="17"/>
      <c r="J28" s="17"/>
      <c r="K28" s="20"/>
      <c r="L28" s="20"/>
      <c r="M28" s="20"/>
      <c r="N28" s="20"/>
    </row>
    <row r="29" spans="4:14" ht="12" customHeight="1">
      <c r="D29" s="17"/>
      <c r="E29" s="17"/>
      <c r="F29" s="17"/>
      <c r="G29" s="17"/>
      <c r="H29" s="17"/>
      <c r="I29" s="17"/>
      <c r="J29" s="17"/>
      <c r="K29" s="20"/>
      <c r="L29" s="20"/>
      <c r="M29" s="20"/>
      <c r="N29" s="20"/>
    </row>
    <row r="30" spans="4:14" ht="12" customHeight="1">
      <c r="D30" s="17"/>
      <c r="E30" s="17"/>
      <c r="F30" s="17"/>
      <c r="G30" s="17"/>
      <c r="H30" s="17"/>
      <c r="I30" s="17"/>
      <c r="J30" s="17"/>
      <c r="K30" s="20"/>
      <c r="L30" s="20"/>
      <c r="M30" s="20"/>
      <c r="N30" s="20"/>
    </row>
    <row r="31" spans="4:14" ht="12" customHeight="1">
      <c r="D31" s="17"/>
      <c r="E31" s="17"/>
      <c r="F31" s="17"/>
      <c r="G31" s="17"/>
      <c r="H31" s="17"/>
      <c r="I31" s="17"/>
      <c r="J31" s="17"/>
      <c r="K31" s="20"/>
      <c r="L31" s="20"/>
      <c r="M31" s="20"/>
      <c r="N31" s="20"/>
    </row>
    <row r="32" spans="4:14" ht="12" customHeight="1">
      <c r="D32" s="17"/>
      <c r="E32" s="17"/>
      <c r="F32" s="17"/>
      <c r="G32" s="17"/>
      <c r="H32" s="17"/>
      <c r="I32" s="17"/>
      <c r="J32" s="17"/>
      <c r="K32" s="20"/>
      <c r="L32" s="20"/>
      <c r="M32" s="20"/>
      <c r="N32" s="20"/>
    </row>
    <row r="33" spans="4:14" ht="12" customHeight="1">
      <c r="D33" s="17"/>
      <c r="E33" s="17"/>
      <c r="F33" s="17"/>
      <c r="G33" s="17"/>
      <c r="H33" s="17"/>
      <c r="I33" s="17"/>
      <c r="J33" s="17"/>
      <c r="K33" s="20"/>
      <c r="L33" s="20"/>
      <c r="M33" s="20"/>
      <c r="N33" s="20"/>
    </row>
    <row r="34" spans="4:14" ht="12" customHeight="1">
      <c r="D34" s="17"/>
      <c r="E34" s="17"/>
      <c r="F34" s="17"/>
      <c r="G34" s="17"/>
      <c r="H34" s="17"/>
      <c r="I34" s="17"/>
      <c r="J34" s="17"/>
      <c r="K34" s="20"/>
      <c r="L34" s="20"/>
      <c r="M34" s="20"/>
      <c r="N34" s="20"/>
    </row>
    <row r="35" spans="4:14" ht="12" customHeight="1">
      <c r="D35" s="17"/>
      <c r="E35" s="17"/>
      <c r="F35" s="17"/>
      <c r="G35" s="17"/>
      <c r="H35" s="17"/>
      <c r="I35" s="17"/>
      <c r="J35" s="17"/>
      <c r="K35" s="20"/>
      <c r="L35" s="20"/>
      <c r="M35" s="20"/>
      <c r="N35" s="20"/>
    </row>
    <row r="36" spans="4:14" ht="12" customHeight="1">
      <c r="D36" s="17"/>
      <c r="E36" s="17"/>
      <c r="F36" s="17"/>
      <c r="G36" s="17"/>
      <c r="H36" s="17"/>
      <c r="I36" s="17"/>
      <c r="J36" s="17"/>
      <c r="K36" s="20"/>
      <c r="L36" s="20"/>
      <c r="M36" s="20"/>
      <c r="N36" s="20"/>
    </row>
    <row r="37" spans="4:14" ht="12" customHeight="1">
      <c r="D37" s="17"/>
      <c r="E37" s="17"/>
      <c r="F37" s="17"/>
      <c r="G37" s="17"/>
      <c r="H37" s="17"/>
      <c r="I37" s="17"/>
      <c r="J37" s="17"/>
      <c r="K37" s="20"/>
      <c r="L37" s="20"/>
      <c r="M37" s="20"/>
      <c r="N37" s="20"/>
    </row>
    <row r="38" spans="4:14" ht="12" customHeight="1">
      <c r="D38" s="17"/>
      <c r="E38" s="17"/>
      <c r="F38" s="17"/>
      <c r="G38" s="17"/>
      <c r="H38" s="17"/>
      <c r="I38" s="17"/>
      <c r="J38" s="17"/>
      <c r="K38" s="20"/>
      <c r="L38" s="20"/>
      <c r="M38" s="20"/>
      <c r="N38" s="20"/>
    </row>
    <row r="39" spans="4:14" ht="12" customHeight="1">
      <c r="D39" s="17"/>
      <c r="E39" s="17"/>
      <c r="F39" s="17"/>
      <c r="G39" s="17"/>
      <c r="H39" s="17"/>
      <c r="I39" s="17"/>
      <c r="J39" s="17"/>
      <c r="K39" s="20"/>
      <c r="L39" s="20"/>
      <c r="M39" s="20"/>
      <c r="N39" s="20"/>
    </row>
    <row r="40" spans="4:14" ht="12" customHeight="1">
      <c r="D40" s="17"/>
      <c r="E40" s="17"/>
      <c r="F40" s="17"/>
      <c r="G40" s="17"/>
      <c r="H40" s="17"/>
      <c r="I40" s="17"/>
      <c r="J40" s="17"/>
      <c r="K40" s="20"/>
      <c r="L40" s="20"/>
      <c r="M40" s="20"/>
      <c r="N40" s="20"/>
    </row>
  </sheetData>
  <sheetProtection password="D993" sheet="1" objects="1" scenarios="1" selectLockedCells="1" selectUnlockedCells="1"/>
  <mergeCells count="22">
    <mergeCell ref="B24:C24"/>
    <mergeCell ref="B25:C25"/>
    <mergeCell ref="B26:C26"/>
    <mergeCell ref="B27:C27"/>
    <mergeCell ref="B16:C16"/>
    <mergeCell ref="B17:C17"/>
    <mergeCell ref="B18:C18"/>
    <mergeCell ref="H3:I4"/>
    <mergeCell ref="G5:J6"/>
    <mergeCell ref="E9:I9"/>
    <mergeCell ref="J10:K10"/>
    <mergeCell ref="E10:I10"/>
    <mergeCell ref="B23:C23"/>
    <mergeCell ref="B11:C11"/>
    <mergeCell ref="B12:C12"/>
    <mergeCell ref="B13:C13"/>
    <mergeCell ref="B14:C14"/>
    <mergeCell ref="B19:C19"/>
    <mergeCell ref="B20:C20"/>
    <mergeCell ref="B22:C22"/>
    <mergeCell ref="B21:C21"/>
    <mergeCell ref="B15:C15"/>
  </mergeCells>
  <printOptions horizontalCentered="1"/>
  <pageMargins left="0.15748031496062992" right="0.15748031496062992" top="0.1968503937007874" bottom="0.1968503937007874" header="0.11811023622047245" footer="0.118110236220472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W392"/>
  <sheetViews>
    <sheetView workbookViewId="0" topLeftCell="A1">
      <selection activeCell="G2" sqref="G2:H3"/>
    </sheetView>
  </sheetViews>
  <sheetFormatPr defaultColWidth="9.140625" defaultRowHeight="12.75"/>
  <cols>
    <col min="1" max="3" width="2.28125" style="9" customWidth="1"/>
    <col min="4" max="4" width="17.140625" style="9" customWidth="1"/>
    <col min="5" max="5" width="9.28125" style="9" customWidth="1"/>
    <col min="6" max="6" width="7.8515625" style="9" customWidth="1"/>
    <col min="7" max="7" width="8.7109375" style="9" customWidth="1"/>
    <col min="8" max="8" width="7.57421875" style="9" customWidth="1"/>
    <col min="9" max="9" width="7.140625" style="9" customWidth="1"/>
    <col min="10" max="10" width="10.7109375" style="9" customWidth="1"/>
    <col min="11" max="11" width="6.7109375" style="9" customWidth="1"/>
    <col min="12" max="12" width="7.421875" style="9" customWidth="1"/>
    <col min="13" max="13" width="6.7109375" style="9" customWidth="1"/>
    <col min="14" max="14" width="3.28125" style="9" customWidth="1"/>
    <col min="15" max="15" width="15.57421875" style="9" customWidth="1"/>
    <col min="16" max="16" width="11.28125" style="9" customWidth="1"/>
    <col min="17" max="17" width="7.8515625" style="63" customWidth="1"/>
    <col min="18" max="22" width="2.28125" style="9" customWidth="1"/>
    <col min="23" max="16384" width="9.140625" style="9" customWidth="1"/>
  </cols>
  <sheetData>
    <row r="1" ht="11.25" customHeight="1">
      <c r="A1" s="9" t="s">
        <v>383</v>
      </c>
    </row>
    <row r="2" spans="6:9" ht="11.25" customHeight="1">
      <c r="F2" s="15"/>
      <c r="G2" s="77">
        <v>2009</v>
      </c>
      <c r="H2" s="77"/>
      <c r="I2" s="15"/>
    </row>
    <row r="3" spans="6:9" ht="11.25" customHeight="1">
      <c r="F3" s="15"/>
      <c r="G3" s="77"/>
      <c r="H3" s="77"/>
      <c r="I3" s="15"/>
    </row>
    <row r="4" spans="6:9" ht="11.25" customHeight="1">
      <c r="F4" s="77" t="s">
        <v>230</v>
      </c>
      <c r="G4" s="77"/>
      <c r="H4" s="77"/>
      <c r="I4" s="77"/>
    </row>
    <row r="5" spans="6:9" ht="11.25" customHeight="1">
      <c r="F5" s="77"/>
      <c r="G5" s="77"/>
      <c r="H5" s="77"/>
      <c r="I5" s="77"/>
    </row>
    <row r="6" spans="7:10" ht="11.25" customHeight="1">
      <c r="G6" s="14"/>
      <c r="H6" s="14"/>
      <c r="I6" s="14"/>
      <c r="J6" s="14"/>
    </row>
    <row r="7" spans="7:10" ht="11.25" customHeight="1">
      <c r="G7" s="14"/>
      <c r="H7" s="14"/>
      <c r="I7" s="14"/>
      <c r="J7" s="14"/>
    </row>
    <row r="8" spans="2:5" ht="11.25" customHeight="1">
      <c r="B8" s="90" t="s">
        <v>10</v>
      </c>
      <c r="C8" s="90"/>
      <c r="D8" s="90"/>
      <c r="E8" s="90"/>
    </row>
    <row r="9" spans="2:5" ht="11.25" customHeight="1">
      <c r="B9" s="90"/>
      <c r="C9" s="90"/>
      <c r="D9" s="90"/>
      <c r="E9" s="90"/>
    </row>
    <row r="10" spans="2:13" ht="12.75">
      <c r="B10" s="4"/>
      <c r="C10" s="4"/>
      <c r="D10" s="4"/>
      <c r="E10" s="94" t="s">
        <v>68</v>
      </c>
      <c r="F10" s="94"/>
      <c r="G10" s="94"/>
      <c r="H10" s="94"/>
      <c r="I10" s="94"/>
      <c r="J10" s="94"/>
      <c r="K10" s="45" t="s">
        <v>60</v>
      </c>
      <c r="L10" s="45" t="s">
        <v>67</v>
      </c>
      <c r="M10" s="45" t="s">
        <v>2</v>
      </c>
    </row>
    <row r="11" spans="2:13" ht="11.25">
      <c r="B11" s="85" t="s">
        <v>2</v>
      </c>
      <c r="C11" s="85"/>
      <c r="D11" s="3" t="s">
        <v>0</v>
      </c>
      <c r="E11" s="3" t="s">
        <v>1</v>
      </c>
      <c r="F11" s="45" t="s">
        <v>13</v>
      </c>
      <c r="G11" s="45" t="s">
        <v>218</v>
      </c>
      <c r="H11" s="45" t="s">
        <v>14</v>
      </c>
      <c r="I11" s="45" t="s">
        <v>70</v>
      </c>
      <c r="J11" s="45" t="s">
        <v>218</v>
      </c>
      <c r="K11" s="45" t="s">
        <v>63</v>
      </c>
      <c r="L11" s="45" t="s">
        <v>63</v>
      </c>
      <c r="M11" s="45" t="s">
        <v>63</v>
      </c>
    </row>
    <row r="12" spans="2:23" ht="11.25">
      <c r="B12" s="85"/>
      <c r="C12" s="85"/>
      <c r="D12" s="3"/>
      <c r="E12" s="3"/>
      <c r="F12" s="47"/>
      <c r="G12" s="45"/>
      <c r="H12" s="45"/>
      <c r="I12" s="45"/>
      <c r="J12" s="45"/>
      <c r="K12" s="45"/>
      <c r="L12" s="45"/>
      <c r="M12" s="45"/>
      <c r="W12" s="47"/>
    </row>
    <row r="13" spans="2:23" ht="11.25">
      <c r="B13" s="78">
        <v>1</v>
      </c>
      <c r="C13" s="85"/>
      <c r="D13" s="46" t="s">
        <v>86</v>
      </c>
      <c r="E13" s="46" t="s">
        <v>69</v>
      </c>
      <c r="F13" s="16">
        <v>1.686692222222222</v>
      </c>
      <c r="G13" s="16">
        <v>1.772561929563492</v>
      </c>
      <c r="H13" s="47">
        <v>1.3971269760101008</v>
      </c>
      <c r="I13" s="63">
        <v>1.7953129118773945</v>
      </c>
      <c r="J13" s="47"/>
      <c r="K13" s="45"/>
      <c r="L13" s="47">
        <f aca="true" t="shared" si="0" ref="L13:L44">SUM(F13:K13)</f>
        <v>6.65169403967321</v>
      </c>
      <c r="W13" s="47"/>
    </row>
    <row r="14" spans="2:23" ht="11.25">
      <c r="B14" s="78">
        <v>2</v>
      </c>
      <c r="C14" s="85"/>
      <c r="D14" s="46" t="s">
        <v>96</v>
      </c>
      <c r="E14" s="46" t="s">
        <v>69</v>
      </c>
      <c r="F14" s="16">
        <v>1.1828364583333333</v>
      </c>
      <c r="G14" s="47">
        <v>1.637062619047619</v>
      </c>
      <c r="H14" s="47">
        <v>1.7358315435606058</v>
      </c>
      <c r="I14" s="63">
        <v>1.6357665541187738</v>
      </c>
      <c r="J14" s="47"/>
      <c r="K14" s="45"/>
      <c r="L14" s="47">
        <f t="shared" si="0"/>
        <v>6.1914971750603325</v>
      </c>
      <c r="N14" s="64"/>
      <c r="W14" s="47"/>
    </row>
    <row r="15" spans="2:23" ht="11.25">
      <c r="B15" s="78">
        <v>3</v>
      </c>
      <c r="C15" s="85"/>
      <c r="D15" s="46" t="s">
        <v>92</v>
      </c>
      <c r="E15" s="46" t="s">
        <v>69</v>
      </c>
      <c r="F15" s="16">
        <v>1.4050123611111112</v>
      </c>
      <c r="G15" s="47">
        <v>1.415382757936508</v>
      </c>
      <c r="H15" s="47">
        <v>1.3075953535353535</v>
      </c>
      <c r="I15" s="63">
        <v>1.6748611470306511</v>
      </c>
      <c r="J15" s="47"/>
      <c r="K15" s="45"/>
      <c r="L15" s="47">
        <f t="shared" si="0"/>
        <v>5.802851619613623</v>
      </c>
      <c r="W15" s="47"/>
    </row>
    <row r="16" spans="2:23" ht="11.25">
      <c r="B16" s="78">
        <v>4</v>
      </c>
      <c r="C16" s="85"/>
      <c r="D16" s="46" t="s">
        <v>97</v>
      </c>
      <c r="E16" s="46" t="s">
        <v>13</v>
      </c>
      <c r="F16" s="16">
        <v>1.1138285416666667</v>
      </c>
      <c r="G16" s="47">
        <v>1.6976843055555555</v>
      </c>
      <c r="H16" s="47">
        <v>1.2628295422979798</v>
      </c>
      <c r="I16" s="63">
        <v>1.5966719612068965</v>
      </c>
      <c r="J16" s="47"/>
      <c r="K16" s="45"/>
      <c r="L16" s="47">
        <f t="shared" si="0"/>
        <v>5.6710143507270985</v>
      </c>
      <c r="W16" s="47"/>
    </row>
    <row r="17" spans="2:23" ht="11.25">
      <c r="B17" s="78">
        <v>5</v>
      </c>
      <c r="C17" s="85"/>
      <c r="D17" s="46" t="s">
        <v>98</v>
      </c>
      <c r="E17" s="46" t="s">
        <v>69</v>
      </c>
      <c r="F17" s="16">
        <v>1.062244548611111</v>
      </c>
      <c r="G17" s="47">
        <v>1.5413781101190476</v>
      </c>
      <c r="H17" s="47">
        <v>1.4914105776515152</v>
      </c>
      <c r="I17" s="63">
        <v>1.557577368295019</v>
      </c>
      <c r="J17" s="47"/>
      <c r="K17" s="45"/>
      <c r="L17" s="47">
        <f t="shared" si="0"/>
        <v>5.652610604676693</v>
      </c>
      <c r="W17" s="47"/>
    </row>
    <row r="18" spans="2:23" ht="11.25">
      <c r="B18" s="78">
        <v>6</v>
      </c>
      <c r="C18" s="85"/>
      <c r="D18" s="46" t="s">
        <v>200</v>
      </c>
      <c r="E18" s="46" t="s">
        <v>13</v>
      </c>
      <c r="F18" s="45"/>
      <c r="G18" s="47">
        <v>1.7279951488095238</v>
      </c>
      <c r="H18" s="47">
        <v>1.8027732575757576</v>
      </c>
      <c r="I18" s="63">
        <v>1.7562183189655172</v>
      </c>
      <c r="J18" s="47"/>
      <c r="K18" s="45"/>
      <c r="L18" s="47">
        <f t="shared" si="0"/>
        <v>5.286986725350799</v>
      </c>
      <c r="W18" s="47"/>
    </row>
    <row r="19" spans="2:23" ht="11.25">
      <c r="B19" s="78">
        <v>7</v>
      </c>
      <c r="C19" s="85"/>
      <c r="D19" s="46" t="s">
        <v>94</v>
      </c>
      <c r="E19" s="46" t="s">
        <v>69</v>
      </c>
      <c r="F19" s="16">
        <v>1.293924409722222</v>
      </c>
      <c r="G19" s="47">
        <v>1.3117782837301586</v>
      </c>
      <c r="H19" s="47">
        <v>1.1289461142676767</v>
      </c>
      <c r="I19" s="63">
        <v>1.3526004454022988</v>
      </c>
      <c r="J19" s="47"/>
      <c r="K19" s="45"/>
      <c r="L19" s="47">
        <f t="shared" si="0"/>
        <v>5.087249253122357</v>
      </c>
      <c r="W19" s="47"/>
    </row>
    <row r="20" spans="2:23" ht="11.25">
      <c r="B20" s="78">
        <v>8</v>
      </c>
      <c r="C20" s="85"/>
      <c r="D20" s="46" t="s">
        <v>88</v>
      </c>
      <c r="E20" s="46" t="s">
        <v>89</v>
      </c>
      <c r="F20" s="16">
        <v>1.569268298611111</v>
      </c>
      <c r="G20" s="47">
        <v>1.5732729464285713</v>
      </c>
      <c r="H20" s="47"/>
      <c r="I20" s="63">
        <v>1.7139557399425287</v>
      </c>
      <c r="J20" s="47"/>
      <c r="K20" s="45"/>
      <c r="L20" s="47">
        <f t="shared" si="0"/>
        <v>4.856496984982211</v>
      </c>
      <c r="W20" s="47"/>
    </row>
    <row r="21" spans="2:23" ht="11.25">
      <c r="B21" s="78">
        <v>9</v>
      </c>
      <c r="C21" s="85"/>
      <c r="D21" s="46" t="s">
        <v>87</v>
      </c>
      <c r="E21" s="46" t="s">
        <v>14</v>
      </c>
      <c r="F21" s="16">
        <v>1.633524236111111</v>
      </c>
      <c r="G21" s="47">
        <v>1.6657894692460318</v>
      </c>
      <c r="H21" s="47">
        <v>1.446644766414141</v>
      </c>
      <c r="I21" s="47"/>
      <c r="J21" s="47"/>
      <c r="K21" s="45"/>
      <c r="L21" s="47">
        <f t="shared" si="0"/>
        <v>4.745958471771284</v>
      </c>
      <c r="W21" s="47"/>
    </row>
    <row r="22" spans="2:23" ht="11.25">
      <c r="B22" s="78">
        <v>10</v>
      </c>
      <c r="C22" s="85"/>
      <c r="D22" s="46" t="s">
        <v>102</v>
      </c>
      <c r="E22" s="46" t="s">
        <v>101</v>
      </c>
      <c r="F22" s="16">
        <v>0.7665171875</v>
      </c>
      <c r="G22" s="47">
        <v>1.3405051339285714</v>
      </c>
      <c r="H22" s="47">
        <v>1.1847998768939394</v>
      </c>
      <c r="I22" s="63">
        <v>1.429205638170498</v>
      </c>
      <c r="J22" s="47"/>
      <c r="K22" s="45"/>
      <c r="L22" s="47">
        <f t="shared" si="0"/>
        <v>4.721027836493009</v>
      </c>
      <c r="W22" s="47"/>
    </row>
    <row r="23" spans="2:23" ht="11.25">
      <c r="B23" s="78">
        <v>11</v>
      </c>
      <c r="C23" s="85"/>
      <c r="D23" s="46" t="s">
        <v>163</v>
      </c>
      <c r="E23" s="46" t="s">
        <v>14</v>
      </c>
      <c r="F23" s="16">
        <v>1.3455084027777777</v>
      </c>
      <c r="G23" s="47">
        <v>1.6004158035714284</v>
      </c>
      <c r="H23" s="47">
        <v>1.6383799558080807</v>
      </c>
      <c r="I23" s="47"/>
      <c r="J23" s="47"/>
      <c r="K23" s="45"/>
      <c r="L23" s="47">
        <f t="shared" si="0"/>
        <v>4.584304162157286</v>
      </c>
      <c r="W23" s="47"/>
    </row>
    <row r="24" spans="2:23" ht="11.25">
      <c r="B24" s="78">
        <v>12</v>
      </c>
      <c r="C24" s="85"/>
      <c r="D24" s="46" t="s">
        <v>90</v>
      </c>
      <c r="E24" s="46" t="s">
        <v>14</v>
      </c>
      <c r="F24" s="16">
        <v>1.5176843055555556</v>
      </c>
      <c r="G24" s="47">
        <v>1.257707544642857</v>
      </c>
      <c r="H24" s="47">
        <v>1.5409283680555554</v>
      </c>
      <c r="I24" s="47"/>
      <c r="J24" s="47"/>
      <c r="K24" s="45"/>
      <c r="L24" s="47">
        <f t="shared" si="0"/>
        <v>4.316320218253968</v>
      </c>
      <c r="W24" s="47"/>
    </row>
    <row r="25" spans="2:23" ht="11.25">
      <c r="B25" s="78">
        <v>13</v>
      </c>
      <c r="C25" s="85"/>
      <c r="D25" s="46" t="s">
        <v>91</v>
      </c>
      <c r="E25" s="46" t="s">
        <v>14</v>
      </c>
      <c r="F25" s="16">
        <v>1.462932326388889</v>
      </c>
      <c r="G25" s="47">
        <v>1.3850719146825397</v>
      </c>
      <c r="H25" s="47">
        <v>1.0409984848484848</v>
      </c>
      <c r="I25" s="47"/>
      <c r="J25" s="47"/>
      <c r="K25" s="45"/>
      <c r="L25" s="47">
        <f t="shared" si="0"/>
        <v>3.889002725919913</v>
      </c>
      <c r="W25" s="47"/>
    </row>
    <row r="26" spans="2:23" ht="11.25">
      <c r="B26" s="78">
        <v>14</v>
      </c>
      <c r="C26" s="85"/>
      <c r="D26" s="46" t="s">
        <v>85</v>
      </c>
      <c r="E26" s="46" t="s">
        <v>13</v>
      </c>
      <c r="F26" s="16">
        <v>1.7493641666666666</v>
      </c>
      <c r="G26" s="16">
        <v>1.8012887797619046</v>
      </c>
      <c r="H26" s="47"/>
      <c r="I26" s="47"/>
      <c r="J26" s="47"/>
      <c r="K26" s="45"/>
      <c r="L26" s="47">
        <f t="shared" si="0"/>
        <v>3.5506529464285714</v>
      </c>
      <c r="W26" s="47"/>
    </row>
    <row r="27" spans="2:23" ht="11.25">
      <c r="B27" s="78">
        <v>15</v>
      </c>
      <c r="C27" s="85"/>
      <c r="D27" s="46" t="s">
        <v>84</v>
      </c>
      <c r="E27" s="46" t="s">
        <v>69</v>
      </c>
      <c r="F27" s="47">
        <v>1.800948159722222</v>
      </c>
      <c r="G27" s="16">
        <v>1.4728364583333333</v>
      </c>
      <c r="H27" s="47"/>
      <c r="I27" s="47"/>
      <c r="J27" s="47"/>
      <c r="K27" s="45"/>
      <c r="L27" s="47">
        <f t="shared" si="0"/>
        <v>3.273784618055555</v>
      </c>
      <c r="W27" s="47"/>
    </row>
    <row r="28" spans="2:23" ht="11.25">
      <c r="B28" s="78">
        <v>16</v>
      </c>
      <c r="C28" s="85"/>
      <c r="D28" s="46" t="s">
        <v>201</v>
      </c>
      <c r="E28" s="46" t="s">
        <v>89</v>
      </c>
      <c r="F28" s="45"/>
      <c r="G28" s="47">
        <v>1.5031473015873014</v>
      </c>
      <c r="H28" s="47"/>
      <c r="I28" s="63">
        <v>1.5168987823275861</v>
      </c>
      <c r="J28" s="47"/>
      <c r="K28" s="45"/>
      <c r="L28" s="47">
        <f t="shared" si="0"/>
        <v>3.0200460839148873</v>
      </c>
      <c r="W28" s="47"/>
    </row>
    <row r="29" spans="2:23" ht="11.25">
      <c r="B29" s="78">
        <v>17</v>
      </c>
      <c r="C29" s="85"/>
      <c r="D29" s="51" t="s">
        <v>261</v>
      </c>
      <c r="E29" s="9" t="s">
        <v>107</v>
      </c>
      <c r="F29" s="45"/>
      <c r="G29" s="45"/>
      <c r="H29" s="47">
        <v>1.687897746212121</v>
      </c>
      <c r="I29" s="63">
        <v>1.3166738386015324</v>
      </c>
      <c r="J29" s="45"/>
      <c r="K29" s="45"/>
      <c r="L29" s="47">
        <f t="shared" si="0"/>
        <v>3.0045715848136534</v>
      </c>
      <c r="W29" s="47"/>
    </row>
    <row r="30" spans="2:23" ht="11.25">
      <c r="B30" s="78">
        <v>18</v>
      </c>
      <c r="C30" s="85"/>
      <c r="D30" s="46" t="s">
        <v>100</v>
      </c>
      <c r="E30" s="46" t="s">
        <v>101</v>
      </c>
      <c r="F30" s="16">
        <v>0.8307731249999999</v>
      </c>
      <c r="G30" s="47">
        <v>1.1477670982142858</v>
      </c>
      <c r="H30" s="47"/>
      <c r="I30" s="63">
        <v>0.8481122497605363</v>
      </c>
      <c r="J30" s="47"/>
      <c r="K30" s="45"/>
      <c r="L30" s="47">
        <f t="shared" si="0"/>
        <v>2.826652472974822</v>
      </c>
      <c r="W30" s="47"/>
    </row>
    <row r="31" spans="2:23" ht="11.25">
      <c r="B31" s="78">
        <v>19</v>
      </c>
      <c r="C31" s="85"/>
      <c r="D31" s="46" t="s">
        <v>322</v>
      </c>
      <c r="E31" s="3" t="s">
        <v>321</v>
      </c>
      <c r="F31" s="45"/>
      <c r="G31" s="45"/>
      <c r="H31" s="47">
        <v>1.3507771717171717</v>
      </c>
      <c r="I31" s="63">
        <v>1.4746362033045974</v>
      </c>
      <c r="J31" s="45"/>
      <c r="K31" s="45"/>
      <c r="L31" s="47">
        <f t="shared" si="0"/>
        <v>2.8254133750217694</v>
      </c>
      <c r="W31" s="47"/>
    </row>
    <row r="32" spans="2:23" ht="11.25">
      <c r="B32" s="78">
        <v>20</v>
      </c>
      <c r="C32" s="85"/>
      <c r="D32" s="46" t="s">
        <v>211</v>
      </c>
      <c r="E32" s="46" t="s">
        <v>105</v>
      </c>
      <c r="F32" s="45"/>
      <c r="G32" s="47">
        <v>0.7912328521825396</v>
      </c>
      <c r="H32" s="47">
        <v>0.8207514204545454</v>
      </c>
      <c r="I32" s="63">
        <v>1.2009740529214559</v>
      </c>
      <c r="J32" s="47"/>
      <c r="K32" s="45"/>
      <c r="L32" s="47">
        <f t="shared" si="0"/>
        <v>2.812958325558541</v>
      </c>
      <c r="W32" s="47"/>
    </row>
    <row r="33" spans="2:23" ht="11.25">
      <c r="B33" s="78">
        <v>21</v>
      </c>
      <c r="C33" s="85"/>
      <c r="D33" s="46" t="s">
        <v>95</v>
      </c>
      <c r="E33" s="46" t="s">
        <v>13</v>
      </c>
      <c r="F33" s="16">
        <v>1.2344204513888888</v>
      </c>
      <c r="G33" s="47">
        <v>1.119040248015873</v>
      </c>
      <c r="H33" s="47"/>
      <c r="I33" s="47"/>
      <c r="J33" s="47"/>
      <c r="K33" s="45"/>
      <c r="L33" s="47">
        <f t="shared" si="0"/>
        <v>2.3534606994047618</v>
      </c>
      <c r="W33" s="47"/>
    </row>
    <row r="34" spans="2:23" ht="11.25">
      <c r="B34" s="78">
        <v>22</v>
      </c>
      <c r="C34" s="85"/>
      <c r="D34" s="46" t="s">
        <v>276</v>
      </c>
      <c r="E34" s="46" t="s">
        <v>107</v>
      </c>
      <c r="F34" s="45"/>
      <c r="G34" s="45"/>
      <c r="H34" s="47">
        <v>0.9978166666666666</v>
      </c>
      <c r="I34" s="63">
        <v>1.244820625</v>
      </c>
      <c r="J34" s="45"/>
      <c r="K34" s="45"/>
      <c r="L34" s="47">
        <f t="shared" si="0"/>
        <v>2.2426372916666666</v>
      </c>
      <c r="W34" s="47"/>
    </row>
    <row r="35" spans="2:23" ht="11.25">
      <c r="B35" s="78">
        <v>23</v>
      </c>
      <c r="C35" s="85"/>
      <c r="D35" s="46" t="s">
        <v>203</v>
      </c>
      <c r="E35" s="46" t="s">
        <v>69</v>
      </c>
      <c r="F35" s="45"/>
      <c r="G35" s="47">
        <v>1.2068047916666667</v>
      </c>
      <c r="H35" s="47"/>
      <c r="I35" s="63">
        <v>1.0129158201628352</v>
      </c>
      <c r="J35" s="47"/>
      <c r="K35" s="45"/>
      <c r="L35" s="47">
        <f t="shared" si="0"/>
        <v>2.219720611829502</v>
      </c>
      <c r="W35" s="47"/>
    </row>
    <row r="36" spans="2:23" ht="11.25">
      <c r="B36" s="78">
        <v>24</v>
      </c>
      <c r="C36" s="85"/>
      <c r="D36" s="46" t="s">
        <v>205</v>
      </c>
      <c r="E36" s="46" t="s">
        <v>14</v>
      </c>
      <c r="F36" s="45"/>
      <c r="G36" s="47">
        <v>1.0602175297619045</v>
      </c>
      <c r="H36" s="47">
        <v>1.0857642960858584</v>
      </c>
      <c r="I36" s="47"/>
      <c r="J36" s="47"/>
      <c r="K36" s="45"/>
      <c r="L36" s="47">
        <f t="shared" si="0"/>
        <v>2.145981825847763</v>
      </c>
      <c r="W36" s="47"/>
    </row>
    <row r="37" spans="2:23" ht="11.25">
      <c r="B37" s="78">
        <v>25</v>
      </c>
      <c r="C37" s="85"/>
      <c r="D37" s="46" t="s">
        <v>208</v>
      </c>
      <c r="E37" s="46" t="s">
        <v>69</v>
      </c>
      <c r="F37" s="45"/>
      <c r="G37" s="47">
        <v>0.9534450694444443</v>
      </c>
      <c r="H37" s="47"/>
      <c r="I37" s="63">
        <v>1.1085289295977012</v>
      </c>
      <c r="J37" s="47"/>
      <c r="K37" s="45"/>
      <c r="L37" s="47">
        <f t="shared" si="0"/>
        <v>2.0619739990421455</v>
      </c>
      <c r="W37" s="47"/>
    </row>
    <row r="38" spans="2:23" ht="11.25">
      <c r="B38" s="78">
        <v>26</v>
      </c>
      <c r="C38" s="85"/>
      <c r="D38" s="46" t="s">
        <v>207</v>
      </c>
      <c r="E38" s="46" t="s">
        <v>89</v>
      </c>
      <c r="F38" s="45"/>
      <c r="G38" s="47">
        <v>0.9869238988095237</v>
      </c>
      <c r="H38" s="47"/>
      <c r="I38" s="63">
        <v>0.9627332758620689</v>
      </c>
      <c r="J38" s="47"/>
      <c r="K38" s="45"/>
      <c r="L38" s="47">
        <f t="shared" si="0"/>
        <v>1.9496571746715925</v>
      </c>
      <c r="W38" s="47"/>
    </row>
    <row r="39" spans="2:23" ht="11.25">
      <c r="B39" s="78">
        <v>27</v>
      </c>
      <c r="C39" s="85"/>
      <c r="D39" s="46" t="s">
        <v>202</v>
      </c>
      <c r="E39" s="46" t="s">
        <v>69</v>
      </c>
      <c r="F39" s="45"/>
      <c r="G39" s="47">
        <v>1.445693601190476</v>
      </c>
      <c r="H39" s="47"/>
      <c r="I39" s="63">
        <v>0.4087043546455938</v>
      </c>
      <c r="J39" s="47"/>
      <c r="K39" s="45"/>
      <c r="L39" s="47">
        <f t="shared" si="0"/>
        <v>1.8543979558360697</v>
      </c>
      <c r="W39" s="47"/>
    </row>
    <row r="40" spans="2:23" ht="11.25">
      <c r="B40" s="78">
        <v>28</v>
      </c>
      <c r="C40" s="85"/>
      <c r="D40" s="46" t="s">
        <v>209</v>
      </c>
      <c r="E40" s="46" t="s">
        <v>105</v>
      </c>
      <c r="F40" s="45"/>
      <c r="G40" s="47">
        <v>0.7276581547619048</v>
      </c>
      <c r="H40" s="47"/>
      <c r="I40" s="63">
        <v>1.0551783991858237</v>
      </c>
      <c r="J40" s="47"/>
      <c r="K40" s="45"/>
      <c r="L40" s="47">
        <f t="shared" si="0"/>
        <v>1.7828365539477284</v>
      </c>
      <c r="W40" s="47"/>
    </row>
    <row r="41" spans="2:23" ht="11.25">
      <c r="B41" s="78">
        <v>29</v>
      </c>
      <c r="C41" s="85"/>
      <c r="D41" s="46" t="s">
        <v>103</v>
      </c>
      <c r="E41" s="46" t="s">
        <v>89</v>
      </c>
      <c r="F41" s="45"/>
      <c r="G41" s="47">
        <v>0.821543695436508</v>
      </c>
      <c r="H41" s="47"/>
      <c r="I41" s="63">
        <v>0.9236386829501915</v>
      </c>
      <c r="J41" s="47"/>
      <c r="K41" s="45"/>
      <c r="L41" s="47">
        <f t="shared" si="0"/>
        <v>1.7451823783866995</v>
      </c>
      <c r="W41" s="47"/>
    </row>
    <row r="42" spans="2:23" ht="11.25">
      <c r="B42" s="78">
        <v>30</v>
      </c>
      <c r="C42" s="85"/>
      <c r="D42" s="46" t="s">
        <v>210</v>
      </c>
      <c r="E42" s="46" t="s">
        <v>105</v>
      </c>
      <c r="F42" s="45"/>
      <c r="G42" s="47">
        <v>0.8851183928571429</v>
      </c>
      <c r="H42" s="47">
        <v>0.7617296717171717</v>
      </c>
      <c r="I42" s="47"/>
      <c r="J42" s="47"/>
      <c r="K42" s="45"/>
      <c r="L42" s="47">
        <f t="shared" si="0"/>
        <v>1.6468480645743147</v>
      </c>
      <c r="W42" s="47"/>
    </row>
    <row r="43" spans="2:23" ht="11.25">
      <c r="B43" s="78">
        <v>31</v>
      </c>
      <c r="C43" s="85"/>
      <c r="D43" s="51" t="s">
        <v>320</v>
      </c>
      <c r="E43" s="9" t="s">
        <v>321</v>
      </c>
      <c r="F43" s="45"/>
      <c r="G43" s="45"/>
      <c r="H43" s="47">
        <v>1.5841101862373737</v>
      </c>
      <c r="I43" s="45"/>
      <c r="J43" s="45"/>
      <c r="K43" s="45"/>
      <c r="L43" s="47">
        <f t="shared" si="0"/>
        <v>1.5841101862373737</v>
      </c>
      <c r="W43" s="47"/>
    </row>
    <row r="44" spans="2:23" ht="11.25">
      <c r="B44" s="78">
        <v>32</v>
      </c>
      <c r="C44" s="85"/>
      <c r="D44" s="46" t="s">
        <v>328</v>
      </c>
      <c r="E44" s="46" t="s">
        <v>69</v>
      </c>
      <c r="F44" s="45"/>
      <c r="G44" s="45"/>
      <c r="H44" s="47"/>
      <c r="I44" s="63">
        <v>1.3932790313697316</v>
      </c>
      <c r="J44" s="45"/>
      <c r="K44" s="45"/>
      <c r="L44" s="47">
        <f t="shared" si="0"/>
        <v>1.3932790313697316</v>
      </c>
      <c r="W44" s="47"/>
    </row>
    <row r="45" spans="2:23" ht="11.25">
      <c r="B45" s="78">
        <v>33</v>
      </c>
      <c r="C45" s="85"/>
      <c r="D45" s="46" t="s">
        <v>212</v>
      </c>
      <c r="E45" s="46" t="s">
        <v>69</v>
      </c>
      <c r="F45" s="45"/>
      <c r="G45" s="47">
        <v>0.6337726140873016</v>
      </c>
      <c r="H45" s="47"/>
      <c r="I45" s="63">
        <v>0.7128993139367815</v>
      </c>
      <c r="J45" s="47"/>
      <c r="K45" s="45"/>
      <c r="L45" s="47">
        <f aca="true" t="shared" si="1" ref="L45:L62">SUM(F45:K45)</f>
        <v>1.346671928024083</v>
      </c>
      <c r="W45" s="47"/>
    </row>
    <row r="46" spans="2:23" ht="11.25">
      <c r="B46" s="78">
        <v>34</v>
      </c>
      <c r="C46" s="85"/>
      <c r="D46" s="46" t="s">
        <v>204</v>
      </c>
      <c r="E46" s="46" t="s">
        <v>69</v>
      </c>
      <c r="F46" s="45"/>
      <c r="G46" s="47">
        <v>1.1780779414682538</v>
      </c>
      <c r="H46" s="47"/>
      <c r="I46" s="47"/>
      <c r="J46" s="47"/>
      <c r="K46" s="45"/>
      <c r="L46" s="47">
        <f t="shared" si="1"/>
        <v>1.1780779414682538</v>
      </c>
      <c r="W46" s="47"/>
    </row>
    <row r="47" spans="2:23" ht="11.25">
      <c r="B47" s="78">
        <v>35</v>
      </c>
      <c r="C47" s="85"/>
      <c r="D47" s="9" t="s">
        <v>333</v>
      </c>
      <c r="E47" s="9" t="s">
        <v>334</v>
      </c>
      <c r="F47" s="45"/>
      <c r="G47" s="45"/>
      <c r="H47" s="47"/>
      <c r="I47" s="63">
        <v>1.1492075155651338</v>
      </c>
      <c r="J47" s="45"/>
      <c r="K47" s="45"/>
      <c r="L47" s="47">
        <f t="shared" si="1"/>
        <v>1.1492075155651338</v>
      </c>
      <c r="W47" s="47"/>
    </row>
    <row r="48" spans="2:23" ht="11.25">
      <c r="B48" s="78">
        <v>36</v>
      </c>
      <c r="C48" s="85"/>
      <c r="D48" s="51" t="s">
        <v>282</v>
      </c>
      <c r="E48" s="9" t="s">
        <v>107</v>
      </c>
      <c r="F48" s="45"/>
      <c r="G48" s="45"/>
      <c r="H48" s="47">
        <v>0.44293306186868686</v>
      </c>
      <c r="I48" s="63">
        <v>0.6563807974137931</v>
      </c>
      <c r="J48" s="45"/>
      <c r="K48" s="45"/>
      <c r="L48" s="47">
        <f t="shared" si="1"/>
        <v>1.0993138592824798</v>
      </c>
      <c r="M48" s="45"/>
      <c r="W48" s="47"/>
    </row>
    <row r="49" spans="2:23" ht="11.25">
      <c r="B49" s="78">
        <v>37</v>
      </c>
      <c r="C49" s="85"/>
      <c r="D49" s="46" t="s">
        <v>206</v>
      </c>
      <c r="E49" s="46" t="s">
        <v>69</v>
      </c>
      <c r="F49" s="45"/>
      <c r="G49" s="47">
        <v>1.017234742063492</v>
      </c>
      <c r="H49" s="47"/>
      <c r="I49" s="47"/>
      <c r="J49" s="47"/>
      <c r="K49" s="45"/>
      <c r="L49" s="47">
        <f t="shared" si="1"/>
        <v>1.017234742063492</v>
      </c>
      <c r="M49" s="45"/>
      <c r="W49" s="47"/>
    </row>
    <row r="50" spans="2:23" ht="11.25">
      <c r="B50" s="78">
        <v>38</v>
      </c>
      <c r="C50" s="85"/>
      <c r="D50" s="46" t="s">
        <v>99</v>
      </c>
      <c r="E50" s="46" t="s">
        <v>13</v>
      </c>
      <c r="F50" s="16">
        <v>1.0090765624999998</v>
      </c>
      <c r="G50" s="45"/>
      <c r="H50" s="47"/>
      <c r="I50" s="45"/>
      <c r="J50" s="45"/>
      <c r="K50" s="45"/>
      <c r="L50" s="47">
        <f t="shared" si="1"/>
        <v>1.0090765624999998</v>
      </c>
      <c r="M50" s="45"/>
      <c r="W50" s="47"/>
    </row>
    <row r="51" spans="2:23" ht="11.25">
      <c r="B51" s="78">
        <v>39</v>
      </c>
      <c r="C51" s="85"/>
      <c r="D51" s="46" t="s">
        <v>323</v>
      </c>
      <c r="E51" s="46" t="s">
        <v>14</v>
      </c>
      <c r="F51" s="45"/>
      <c r="G51" s="45"/>
      <c r="H51" s="47">
        <v>0.9324589457070708</v>
      </c>
      <c r="I51" s="45"/>
      <c r="J51" s="45"/>
      <c r="K51" s="45"/>
      <c r="L51" s="47">
        <f t="shared" si="1"/>
        <v>0.9324589457070708</v>
      </c>
      <c r="W51" s="45"/>
    </row>
    <row r="52" spans="2:12" ht="11.25">
      <c r="B52" s="78">
        <v>40</v>
      </c>
      <c r="C52" s="85"/>
      <c r="D52" s="46" t="s">
        <v>324</v>
      </c>
      <c r="E52" s="46" t="s">
        <v>107</v>
      </c>
      <c r="F52" s="45"/>
      <c r="G52" s="45"/>
      <c r="H52" s="47">
        <v>0.8734371969696969</v>
      </c>
      <c r="I52" s="45"/>
      <c r="J52" s="45"/>
      <c r="K52" s="45"/>
      <c r="L52" s="47">
        <f t="shared" si="1"/>
        <v>0.8734371969696969</v>
      </c>
    </row>
    <row r="53" spans="2:13" ht="11.25">
      <c r="B53" s="78">
        <v>41</v>
      </c>
      <c r="C53" s="85"/>
      <c r="D53" s="9" t="s">
        <v>335</v>
      </c>
      <c r="E53" s="9" t="s">
        <v>336</v>
      </c>
      <c r="F53" s="45"/>
      <c r="G53" s="45"/>
      <c r="H53" s="47"/>
      <c r="I53" s="63">
        <v>0.8042656776819923</v>
      </c>
      <c r="J53" s="45"/>
      <c r="K53" s="45"/>
      <c r="L53" s="47">
        <f t="shared" si="1"/>
        <v>0.8042656776819923</v>
      </c>
      <c r="M53" s="45"/>
    </row>
    <row r="54" spans="2:13" ht="11.25">
      <c r="B54" s="78">
        <v>42</v>
      </c>
      <c r="C54" s="85"/>
      <c r="D54" s="46" t="s">
        <v>103</v>
      </c>
      <c r="E54" s="46" t="s">
        <v>89</v>
      </c>
      <c r="F54" s="16">
        <v>0.6848373263888888</v>
      </c>
      <c r="G54" s="47"/>
      <c r="H54" s="47"/>
      <c r="I54" s="45"/>
      <c r="J54" s="45"/>
      <c r="K54" s="45"/>
      <c r="L54" s="47">
        <f t="shared" si="1"/>
        <v>0.6848373263888888</v>
      </c>
      <c r="M54" s="45"/>
    </row>
    <row r="55" spans="2:13" ht="11.25">
      <c r="B55" s="78">
        <v>43</v>
      </c>
      <c r="C55" s="85"/>
      <c r="D55" s="46" t="s">
        <v>213</v>
      </c>
      <c r="E55" s="46" t="s">
        <v>69</v>
      </c>
      <c r="F55" s="45"/>
      <c r="G55" s="47">
        <v>0.6609154712301587</v>
      </c>
      <c r="H55" s="47"/>
      <c r="I55" s="47"/>
      <c r="J55" s="47"/>
      <c r="K55" s="45"/>
      <c r="L55" s="47">
        <f t="shared" si="1"/>
        <v>0.6609154712301587</v>
      </c>
      <c r="M55" s="45"/>
    </row>
    <row r="56" spans="2:13" ht="11.25">
      <c r="B56" s="78">
        <v>44</v>
      </c>
      <c r="C56" s="85"/>
      <c r="D56" s="46" t="s">
        <v>214</v>
      </c>
      <c r="E56" s="46" t="s">
        <v>69</v>
      </c>
      <c r="F56" s="45"/>
      <c r="G56" s="47">
        <v>0.6034617708333333</v>
      </c>
      <c r="H56" s="47"/>
      <c r="I56" s="47"/>
      <c r="J56" s="47"/>
      <c r="K56" s="45"/>
      <c r="L56" s="47">
        <f t="shared" si="1"/>
        <v>0.6034617708333333</v>
      </c>
      <c r="M56" s="45"/>
    </row>
    <row r="57" spans="2:13" ht="11.25">
      <c r="B57" s="78">
        <v>45</v>
      </c>
      <c r="C57" s="85"/>
      <c r="D57" s="46" t="s">
        <v>104</v>
      </c>
      <c r="E57" s="46" t="s">
        <v>105</v>
      </c>
      <c r="F57" s="16">
        <v>0.5952375</v>
      </c>
      <c r="G57" s="45"/>
      <c r="H57" s="47"/>
      <c r="I57" s="45"/>
      <c r="J57" s="45"/>
      <c r="K57" s="45"/>
      <c r="L57" s="47">
        <f t="shared" si="1"/>
        <v>0.5952375</v>
      </c>
      <c r="M57" s="45"/>
    </row>
    <row r="58" spans="2:13" ht="11.25">
      <c r="B58" s="78">
        <v>46</v>
      </c>
      <c r="C58" s="85"/>
      <c r="D58" s="9" t="s">
        <v>338</v>
      </c>
      <c r="E58" s="9" t="s">
        <v>336</v>
      </c>
      <c r="F58" s="45"/>
      <c r="G58" s="45"/>
      <c r="H58" s="47"/>
      <c r="I58" s="63">
        <v>0.5935263086685824</v>
      </c>
      <c r="J58" s="45"/>
      <c r="K58" s="45"/>
      <c r="L58" s="47">
        <f t="shared" si="1"/>
        <v>0.5935263086685824</v>
      </c>
      <c r="M58" s="45"/>
    </row>
    <row r="59" spans="2:13" ht="11.25">
      <c r="B59" s="78">
        <v>47</v>
      </c>
      <c r="C59" s="85"/>
      <c r="D59" s="46" t="s">
        <v>215</v>
      </c>
      <c r="E59" s="46" t="s">
        <v>69</v>
      </c>
      <c r="F59" s="45"/>
      <c r="G59" s="47">
        <v>0.5509750248015872</v>
      </c>
      <c r="H59" s="47"/>
      <c r="I59" s="47"/>
      <c r="J59" s="47"/>
      <c r="K59" s="45"/>
      <c r="L59" s="47">
        <f t="shared" si="1"/>
        <v>0.5509750248015872</v>
      </c>
      <c r="M59" s="45"/>
    </row>
    <row r="60" spans="2:13" ht="11.25">
      <c r="B60" s="78">
        <v>48</v>
      </c>
      <c r="C60" s="85"/>
      <c r="D60" s="46" t="s">
        <v>216</v>
      </c>
      <c r="E60" s="46" t="s">
        <v>13</v>
      </c>
      <c r="F60" s="45"/>
      <c r="G60" s="47">
        <v>0.5143282093253968</v>
      </c>
      <c r="H60" s="47"/>
      <c r="I60" s="47"/>
      <c r="J60" s="47"/>
      <c r="K60" s="45"/>
      <c r="L60" s="47">
        <f t="shared" si="1"/>
        <v>0.5143282093253968</v>
      </c>
      <c r="M60" s="45"/>
    </row>
    <row r="61" spans="2:13" ht="11.25">
      <c r="B61" s="78">
        <v>49</v>
      </c>
      <c r="C61" s="85"/>
      <c r="D61" s="46" t="s">
        <v>217</v>
      </c>
      <c r="E61" s="46" t="s">
        <v>105</v>
      </c>
      <c r="F61" s="45"/>
      <c r="G61" s="47">
        <v>0.4238256299603174</v>
      </c>
      <c r="H61" s="47"/>
      <c r="I61" s="47"/>
      <c r="J61" s="47"/>
      <c r="K61" s="45"/>
      <c r="L61" s="47">
        <f t="shared" si="1"/>
        <v>0.4238256299603174</v>
      </c>
      <c r="M61" s="45"/>
    </row>
    <row r="62" spans="2:13" ht="11.25">
      <c r="B62" s="78">
        <v>50</v>
      </c>
      <c r="C62" s="85"/>
      <c r="D62" s="9" t="s">
        <v>382</v>
      </c>
      <c r="E62" s="9" t="s">
        <v>105</v>
      </c>
      <c r="F62" s="45"/>
      <c r="G62" s="45"/>
      <c r="H62" s="47"/>
      <c r="I62" s="63">
        <v>0.3300099353448276</v>
      </c>
      <c r="J62" s="45"/>
      <c r="K62" s="45"/>
      <c r="L62" s="47">
        <f t="shared" si="1"/>
        <v>0.3300099353448276</v>
      </c>
      <c r="M62" s="45"/>
    </row>
    <row r="63" spans="2:13" ht="11.25">
      <c r="B63" s="3"/>
      <c r="C63" s="3"/>
      <c r="F63" s="45"/>
      <c r="G63" s="45"/>
      <c r="H63" s="47"/>
      <c r="I63" s="63"/>
      <c r="J63" s="45"/>
      <c r="K63" s="45"/>
      <c r="L63" s="47"/>
      <c r="M63" s="45"/>
    </row>
    <row r="64" spans="2:13" ht="11.25">
      <c r="B64" s="3"/>
      <c r="C64" s="3"/>
      <c r="F64" s="45"/>
      <c r="G64" s="45"/>
      <c r="H64" s="47"/>
      <c r="I64" s="63"/>
      <c r="J64" s="45"/>
      <c r="K64" s="45"/>
      <c r="L64" s="47"/>
      <c r="M64" s="45"/>
    </row>
    <row r="65" spans="2:15" ht="11.25">
      <c r="B65" s="3"/>
      <c r="C65" s="3"/>
      <c r="D65" s="46"/>
      <c r="E65" s="46"/>
      <c r="F65" s="45"/>
      <c r="G65" s="45"/>
      <c r="H65" s="47"/>
      <c r="I65" s="45"/>
      <c r="J65" s="45"/>
      <c r="K65" s="45"/>
      <c r="L65" s="47"/>
      <c r="M65" s="45"/>
      <c r="O65" s="64"/>
    </row>
    <row r="66" spans="2:5" ht="11.25">
      <c r="B66" s="3"/>
      <c r="C66" s="3"/>
      <c r="D66" s="3"/>
      <c r="E66" s="3"/>
    </row>
    <row r="67" spans="2:5" ht="11.25">
      <c r="B67" s="90" t="s">
        <v>11</v>
      </c>
      <c r="C67" s="90"/>
      <c r="D67" s="90"/>
      <c r="E67" s="90"/>
    </row>
    <row r="68" spans="2:5" ht="11.25">
      <c r="B68" s="90"/>
      <c r="C68" s="90"/>
      <c r="D68" s="90"/>
      <c r="E68" s="90"/>
    </row>
    <row r="69" spans="2:13" ht="12.75">
      <c r="B69" s="4"/>
      <c r="C69" s="4"/>
      <c r="D69" s="4"/>
      <c r="E69" s="94" t="s">
        <v>68</v>
      </c>
      <c r="F69" s="94"/>
      <c r="G69" s="94"/>
      <c r="H69" s="94"/>
      <c r="I69" s="94"/>
      <c r="J69" s="94"/>
      <c r="K69" s="45" t="s">
        <v>60</v>
      </c>
      <c r="L69" s="45" t="s">
        <v>67</v>
      </c>
      <c r="M69" s="45" t="s">
        <v>2</v>
      </c>
    </row>
    <row r="70" spans="2:13" ht="11.25">
      <c r="B70" s="85" t="s">
        <v>2</v>
      </c>
      <c r="C70" s="85"/>
      <c r="D70" s="3" t="s">
        <v>0</v>
      </c>
      <c r="E70" s="3" t="s">
        <v>1</v>
      </c>
      <c r="F70" s="45" t="s">
        <v>13</v>
      </c>
      <c r="G70" s="45" t="s">
        <v>218</v>
      </c>
      <c r="H70" s="45" t="s">
        <v>14</v>
      </c>
      <c r="I70" s="45" t="s">
        <v>70</v>
      </c>
      <c r="J70" s="45" t="s">
        <v>218</v>
      </c>
      <c r="K70" s="45" t="s">
        <v>63</v>
      </c>
      <c r="L70" s="45" t="s">
        <v>63</v>
      </c>
      <c r="M70" s="45" t="s">
        <v>63</v>
      </c>
    </row>
    <row r="71" spans="2:17" ht="11.25">
      <c r="B71" s="85"/>
      <c r="C71" s="85"/>
      <c r="D71" s="3"/>
      <c r="E71" s="3"/>
      <c r="F71" s="47"/>
      <c r="H71" s="45"/>
      <c r="I71" s="45"/>
      <c r="J71" s="45"/>
      <c r="K71" s="45"/>
      <c r="L71" s="45"/>
      <c r="M71" s="45"/>
      <c r="O71" s="18"/>
      <c r="P71" s="18"/>
      <c r="Q71" s="18"/>
    </row>
    <row r="72" spans="2:17" ht="11.25">
      <c r="B72" s="78">
        <v>1</v>
      </c>
      <c r="C72" s="85"/>
      <c r="D72" s="46" t="s">
        <v>108</v>
      </c>
      <c r="E72" s="46" t="s">
        <v>69</v>
      </c>
      <c r="F72" s="47">
        <v>1.5578954999999999</v>
      </c>
      <c r="G72" s="47">
        <v>1.6523065</v>
      </c>
      <c r="H72" s="47">
        <v>1.6460744999999999</v>
      </c>
      <c r="I72" s="18">
        <v>1.65609225</v>
      </c>
      <c r="J72" s="47"/>
      <c r="K72" s="45"/>
      <c r="L72" s="47">
        <f aca="true" t="shared" si="2" ref="L72:L92">SUM(F72:K72)</f>
        <v>6.51236875</v>
      </c>
      <c r="O72" s="64"/>
      <c r="P72" s="64"/>
      <c r="Q72" s="67"/>
    </row>
    <row r="73" spans="2:17" ht="11.25">
      <c r="B73" s="78">
        <v>2</v>
      </c>
      <c r="C73" s="85"/>
      <c r="D73" s="46" t="s">
        <v>110</v>
      </c>
      <c r="E73" s="46" t="s">
        <v>69</v>
      </c>
      <c r="F73" s="47">
        <v>1.40552025</v>
      </c>
      <c r="G73" s="47">
        <v>1.436913</v>
      </c>
      <c r="H73" s="47">
        <v>1.32580575</v>
      </c>
      <c r="I73" s="18">
        <v>1.330038</v>
      </c>
      <c r="J73" s="47"/>
      <c r="K73" s="45"/>
      <c r="L73" s="47">
        <f t="shared" si="2"/>
        <v>5.498277</v>
      </c>
      <c r="O73" s="68"/>
      <c r="P73" s="68"/>
      <c r="Q73" s="69"/>
    </row>
    <row r="74" spans="2:17" ht="11.25">
      <c r="B74" s="78">
        <v>3</v>
      </c>
      <c r="C74" s="85"/>
      <c r="D74" s="46" t="s">
        <v>113</v>
      </c>
      <c r="E74" s="46" t="s">
        <v>114</v>
      </c>
      <c r="F74" s="47">
        <v>1.258788</v>
      </c>
      <c r="G74" s="47">
        <v>1.436913</v>
      </c>
      <c r="H74" s="47">
        <v>1.39987725</v>
      </c>
      <c r="I74" s="18">
        <v>1.37702025</v>
      </c>
      <c r="J74" s="47"/>
      <c r="K74" s="45"/>
      <c r="L74" s="47">
        <f t="shared" si="2"/>
        <v>5.4725985</v>
      </c>
      <c r="O74" s="64"/>
      <c r="P74" s="64"/>
      <c r="Q74" s="67"/>
    </row>
    <row r="75" spans="2:17" ht="11.25">
      <c r="B75" s="78">
        <v>4</v>
      </c>
      <c r="C75" s="85"/>
      <c r="D75" s="46" t="s">
        <v>111</v>
      </c>
      <c r="E75" s="46" t="s">
        <v>112</v>
      </c>
      <c r="F75" s="47">
        <v>1.3328595</v>
      </c>
      <c r="G75" s="47">
        <v>1.436913</v>
      </c>
      <c r="H75" s="47">
        <v>1.472538</v>
      </c>
      <c r="I75" s="63">
        <v>1.14351975</v>
      </c>
      <c r="J75" s="47"/>
      <c r="K75" s="45"/>
      <c r="L75" s="47">
        <f t="shared" si="2"/>
        <v>5.385830250000001</v>
      </c>
      <c r="O75" s="64"/>
      <c r="P75" s="64"/>
      <c r="Q75" s="67"/>
    </row>
    <row r="76" spans="2:17" ht="11.25">
      <c r="B76" s="78">
        <v>5</v>
      </c>
      <c r="C76" s="85"/>
      <c r="D76" s="46" t="s">
        <v>116</v>
      </c>
      <c r="E76" s="46" t="s">
        <v>69</v>
      </c>
      <c r="F76" s="47">
        <v>1.10076975</v>
      </c>
      <c r="G76" s="47">
        <v>1.1208764999999998</v>
      </c>
      <c r="H76" s="47">
        <v>1.5522525000000003</v>
      </c>
      <c r="I76" s="18">
        <v>1.28305575</v>
      </c>
      <c r="J76" s="47"/>
      <c r="K76" s="45"/>
      <c r="L76" s="47">
        <f t="shared" si="2"/>
        <v>5.0569545</v>
      </c>
      <c r="O76" s="64"/>
      <c r="P76" s="64"/>
      <c r="Q76" s="67"/>
    </row>
    <row r="77" spans="2:17" ht="11.25">
      <c r="B77" s="78">
        <v>6</v>
      </c>
      <c r="C77" s="85"/>
      <c r="D77" s="46" t="s">
        <v>106</v>
      </c>
      <c r="E77" s="46" t="s">
        <v>107</v>
      </c>
      <c r="F77" s="47">
        <v>1.6305562500000002</v>
      </c>
      <c r="G77" s="47">
        <v>1.5878775</v>
      </c>
      <c r="H77" s="47"/>
      <c r="I77" s="18">
        <v>1.5536632499999998</v>
      </c>
      <c r="J77" s="47"/>
      <c r="K77" s="45"/>
      <c r="L77" s="47">
        <f t="shared" si="2"/>
        <v>4.772097</v>
      </c>
      <c r="M77" s="45"/>
      <c r="O77" s="64"/>
      <c r="P77" s="64"/>
      <c r="Q77" s="67"/>
    </row>
    <row r="78" spans="2:17" ht="11.25">
      <c r="B78" s="78">
        <v>7</v>
      </c>
      <c r="C78" s="85"/>
      <c r="D78" s="46" t="s">
        <v>115</v>
      </c>
      <c r="E78" s="46" t="s">
        <v>69</v>
      </c>
      <c r="F78" s="47">
        <v>1.1734305</v>
      </c>
      <c r="G78" s="47">
        <v>1.017412</v>
      </c>
      <c r="H78" s="47">
        <v>1.0908945</v>
      </c>
      <c r="I78" s="18">
        <v>1.18626975</v>
      </c>
      <c r="J78" s="47"/>
      <c r="K78" s="45"/>
      <c r="L78" s="47">
        <f t="shared" si="2"/>
        <v>4.46800675</v>
      </c>
      <c r="M78" s="45"/>
      <c r="O78" s="64"/>
      <c r="P78" s="64"/>
      <c r="Q78" s="67"/>
    </row>
    <row r="79" spans="2:17" ht="11.25">
      <c r="B79" s="78">
        <v>8</v>
      </c>
      <c r="C79" s="85"/>
      <c r="D79" s="46" t="s">
        <v>120</v>
      </c>
      <c r="E79" s="46" t="s">
        <v>114</v>
      </c>
      <c r="F79" s="47">
        <v>0.492708</v>
      </c>
      <c r="G79" s="47">
        <v>1.229984</v>
      </c>
      <c r="H79" s="47">
        <v>1.32016275</v>
      </c>
      <c r="I79" s="63">
        <v>1.099359</v>
      </c>
      <c r="J79" s="47"/>
      <c r="K79" s="45"/>
      <c r="L79" s="47">
        <f t="shared" si="2"/>
        <v>4.14221375</v>
      </c>
      <c r="O79" s="64"/>
      <c r="P79" s="64"/>
      <c r="Q79" s="67"/>
    </row>
    <row r="80" spans="2:17" ht="11.25">
      <c r="B80" s="78">
        <v>9</v>
      </c>
      <c r="C80" s="85"/>
      <c r="D80" s="46" t="s">
        <v>117</v>
      </c>
      <c r="E80" s="46" t="s">
        <v>107</v>
      </c>
      <c r="F80" s="47">
        <v>1.0281090000000002</v>
      </c>
      <c r="G80" s="47">
        <v>1.5347345</v>
      </c>
      <c r="H80" s="47"/>
      <c r="I80" s="18">
        <v>1.46534175</v>
      </c>
      <c r="J80" s="47"/>
      <c r="K80" s="45"/>
      <c r="L80" s="47">
        <f t="shared" si="2"/>
        <v>4.02818525</v>
      </c>
      <c r="O80" s="64"/>
      <c r="P80" s="64"/>
      <c r="Q80" s="67"/>
    </row>
    <row r="81" spans="2:17" ht="11.25">
      <c r="B81" s="78">
        <v>10</v>
      </c>
      <c r="C81" s="85"/>
      <c r="D81" s="46" t="s">
        <v>221</v>
      </c>
      <c r="E81" s="46" t="s">
        <v>229</v>
      </c>
      <c r="F81" s="45"/>
      <c r="G81" s="47">
        <v>1.070555</v>
      </c>
      <c r="H81" s="47">
        <v>1.3173412500000001</v>
      </c>
      <c r="I81" s="63">
        <v>1.0495552499999998</v>
      </c>
      <c r="J81" s="47"/>
      <c r="K81" s="45"/>
      <c r="L81" s="47">
        <f t="shared" si="2"/>
        <v>3.4374515</v>
      </c>
      <c r="O81" s="64"/>
      <c r="P81" s="64"/>
      <c r="Q81" s="67"/>
    </row>
    <row r="82" spans="2:17" ht="11.25">
      <c r="B82" s="78">
        <v>11</v>
      </c>
      <c r="C82" s="85"/>
      <c r="D82" s="46" t="s">
        <v>109</v>
      </c>
      <c r="E82" s="46" t="s">
        <v>107</v>
      </c>
      <c r="F82" s="47">
        <v>1.4838239999999998</v>
      </c>
      <c r="G82" s="47">
        <v>1.48582375</v>
      </c>
      <c r="H82" s="47">
        <v>0.42358125</v>
      </c>
      <c r="I82" s="47"/>
      <c r="J82" s="47"/>
      <c r="K82" s="45"/>
      <c r="L82" s="47">
        <f t="shared" si="2"/>
        <v>3.393229</v>
      </c>
      <c r="O82" s="64"/>
      <c r="P82" s="64"/>
      <c r="Q82" s="67"/>
    </row>
    <row r="83" spans="2:17" ht="11.25">
      <c r="B83" s="78">
        <v>12</v>
      </c>
      <c r="C83" s="85"/>
      <c r="D83" s="46" t="s">
        <v>118</v>
      </c>
      <c r="E83" s="46" t="s">
        <v>101</v>
      </c>
      <c r="F83" s="47">
        <v>0.9272332499999999</v>
      </c>
      <c r="G83" s="47">
        <v>1.18107325</v>
      </c>
      <c r="H83" s="47"/>
      <c r="I83" s="18">
        <v>1.23184125</v>
      </c>
      <c r="J83" s="47"/>
      <c r="K83" s="45"/>
      <c r="L83" s="47">
        <f t="shared" si="2"/>
        <v>3.34014775</v>
      </c>
      <c r="O83" s="64"/>
      <c r="P83" s="64"/>
      <c r="Q83" s="65"/>
    </row>
    <row r="84" spans="2:17" ht="11.25">
      <c r="B84" s="78">
        <v>13</v>
      </c>
      <c r="C84" s="85"/>
      <c r="D84" s="46" t="s">
        <v>119</v>
      </c>
      <c r="E84" s="46" t="s">
        <v>112</v>
      </c>
      <c r="F84" s="47">
        <v>0.75723075</v>
      </c>
      <c r="G84" s="47">
        <v>0.77239275</v>
      </c>
      <c r="H84" s="47">
        <v>0.86798175</v>
      </c>
      <c r="I84" s="63">
        <v>0.90437625</v>
      </c>
      <c r="J84" s="47"/>
      <c r="K84" s="45"/>
      <c r="L84" s="47">
        <f t="shared" si="2"/>
        <v>3.3019814999999997</v>
      </c>
      <c r="O84" s="64"/>
      <c r="P84" s="64"/>
      <c r="Q84" s="65"/>
    </row>
    <row r="85" spans="2:17" ht="11.25">
      <c r="B85" s="78">
        <v>14</v>
      </c>
      <c r="C85" s="85"/>
      <c r="D85" s="46" t="s">
        <v>224</v>
      </c>
      <c r="E85" s="46" t="s">
        <v>112</v>
      </c>
      <c r="F85" s="45"/>
      <c r="G85" s="47">
        <v>0.9054829999999999</v>
      </c>
      <c r="H85" s="47">
        <v>1.0027155</v>
      </c>
      <c r="I85" s="63">
        <v>0.9527692499999999</v>
      </c>
      <c r="J85" s="47"/>
      <c r="K85" s="45"/>
      <c r="L85" s="47">
        <f t="shared" si="2"/>
        <v>2.86096775</v>
      </c>
      <c r="O85" s="64"/>
      <c r="P85" s="64"/>
      <c r="Q85" s="65"/>
    </row>
    <row r="86" spans="2:17" ht="11.25">
      <c r="B86" s="78">
        <v>15</v>
      </c>
      <c r="C86" s="85"/>
      <c r="D86" s="46" t="s">
        <v>220</v>
      </c>
      <c r="E86" s="46" t="s">
        <v>101</v>
      </c>
      <c r="F86" s="45"/>
      <c r="G86" s="47">
        <v>1.2845377500000001</v>
      </c>
      <c r="H86" s="47"/>
      <c r="I86" s="18">
        <v>1.5095024999999997</v>
      </c>
      <c r="J86" s="47"/>
      <c r="K86" s="45"/>
      <c r="L86" s="47">
        <f t="shared" si="2"/>
        <v>2.79404025</v>
      </c>
      <c r="O86" s="64"/>
      <c r="P86" s="64"/>
      <c r="Q86" s="65"/>
    </row>
    <row r="87" spans="2:17" ht="11.25">
      <c r="B87" s="78">
        <v>16</v>
      </c>
      <c r="C87" s="85"/>
      <c r="D87" s="46" t="s">
        <v>223</v>
      </c>
      <c r="E87" s="46" t="s">
        <v>89</v>
      </c>
      <c r="F87" s="45"/>
      <c r="G87" s="47">
        <v>0.9600367500000001</v>
      </c>
      <c r="H87" s="47"/>
      <c r="I87" s="63">
        <v>1.0025730000000002</v>
      </c>
      <c r="J87" s="47"/>
      <c r="K87" s="45"/>
      <c r="L87" s="47">
        <f t="shared" si="2"/>
        <v>1.9626097500000004</v>
      </c>
      <c r="O87" s="64"/>
      <c r="P87" s="64"/>
      <c r="Q87" s="65"/>
    </row>
    <row r="88" spans="2:17" ht="11.25">
      <c r="B88" s="78">
        <v>17</v>
      </c>
      <c r="C88" s="85"/>
      <c r="D88" s="46" t="s">
        <v>325</v>
      </c>
      <c r="E88" s="46" t="s">
        <v>112</v>
      </c>
      <c r="F88" s="45"/>
      <c r="G88" s="45"/>
      <c r="H88" s="47">
        <v>0.721962</v>
      </c>
      <c r="I88" s="63">
        <v>0.79673175</v>
      </c>
      <c r="J88" s="45"/>
      <c r="K88" s="45"/>
      <c r="L88" s="47">
        <f t="shared" si="2"/>
        <v>1.51869375</v>
      </c>
      <c r="O88" s="64"/>
      <c r="P88" s="64"/>
      <c r="Q88" s="65"/>
    </row>
    <row r="89" spans="2:17" ht="11.25">
      <c r="B89" s="78">
        <v>18</v>
      </c>
      <c r="C89" s="85"/>
      <c r="D89" s="9" t="s">
        <v>344</v>
      </c>
      <c r="E89" s="9" t="s">
        <v>345</v>
      </c>
      <c r="F89" s="45"/>
      <c r="G89" s="45"/>
      <c r="H89" s="45"/>
      <c r="I89" s="18">
        <v>1.4211809999999998</v>
      </c>
      <c r="J89" s="45"/>
      <c r="K89" s="45"/>
      <c r="L89" s="47">
        <f t="shared" si="2"/>
        <v>1.4211809999999998</v>
      </c>
      <c r="O89" s="64"/>
      <c r="P89" s="64"/>
      <c r="Q89" s="65"/>
    </row>
    <row r="90" spans="2:13" ht="11.25">
      <c r="B90" s="78">
        <v>19</v>
      </c>
      <c r="C90" s="85"/>
      <c r="D90" s="46" t="s">
        <v>225</v>
      </c>
      <c r="E90" s="46" t="s">
        <v>101</v>
      </c>
      <c r="F90" s="45"/>
      <c r="G90" s="47">
        <v>0.8311787500000001</v>
      </c>
      <c r="H90" s="47"/>
      <c r="I90" s="63">
        <v>0.35854425</v>
      </c>
      <c r="J90" s="47"/>
      <c r="K90" s="45"/>
      <c r="L90" s="47">
        <f t="shared" si="2"/>
        <v>1.189723</v>
      </c>
      <c r="M90" s="45"/>
    </row>
    <row r="91" spans="2:13" ht="11.25">
      <c r="B91" s="78">
        <v>20</v>
      </c>
      <c r="C91" s="85"/>
      <c r="D91" s="46" t="s">
        <v>348</v>
      </c>
      <c r="E91" s="46" t="s">
        <v>229</v>
      </c>
      <c r="F91" s="45"/>
      <c r="G91" s="45"/>
      <c r="H91" s="45"/>
      <c r="I91" s="63">
        <v>0.6975517499999999</v>
      </c>
      <c r="J91" s="45"/>
      <c r="K91" s="45"/>
      <c r="L91" s="47">
        <f t="shared" si="2"/>
        <v>0.6975517499999999</v>
      </c>
      <c r="M91" s="45"/>
    </row>
    <row r="92" spans="2:13" ht="11.25">
      <c r="B92" s="78">
        <v>21</v>
      </c>
      <c r="C92" s="85"/>
      <c r="D92" s="46" t="s">
        <v>228</v>
      </c>
      <c r="E92" s="46" t="s">
        <v>101</v>
      </c>
      <c r="F92" s="45"/>
      <c r="G92" s="47">
        <v>0.334115</v>
      </c>
      <c r="H92" s="47"/>
      <c r="I92" s="47"/>
      <c r="J92" s="47"/>
      <c r="K92" s="45"/>
      <c r="L92" s="47">
        <f t="shared" si="2"/>
        <v>0.334115</v>
      </c>
      <c r="M92" s="45"/>
    </row>
    <row r="93" spans="2:13" ht="11.25">
      <c r="B93" s="66"/>
      <c r="C93" s="3"/>
      <c r="D93" s="46"/>
      <c r="E93" s="46"/>
      <c r="F93" s="45"/>
      <c r="G93" s="45"/>
      <c r="H93" s="45"/>
      <c r="I93" s="63"/>
      <c r="J93" s="45"/>
      <c r="K93" s="45"/>
      <c r="L93" s="47"/>
      <c r="M93" s="45"/>
    </row>
    <row r="94" spans="2:13" ht="11.25">
      <c r="B94" s="66"/>
      <c r="C94" s="3"/>
      <c r="D94" s="46"/>
      <c r="E94" s="46"/>
      <c r="F94" s="45"/>
      <c r="G94" s="45"/>
      <c r="H94" s="45"/>
      <c r="I94" s="63"/>
      <c r="J94" s="45"/>
      <c r="K94" s="45"/>
      <c r="L94" s="47"/>
      <c r="M94" s="45"/>
    </row>
    <row r="95" spans="2:5" ht="11.25">
      <c r="B95" s="3"/>
      <c r="C95" s="3"/>
      <c r="D95" s="3"/>
      <c r="E95" s="3"/>
    </row>
    <row r="96" spans="2:5" ht="11.25">
      <c r="B96" s="90" t="s">
        <v>41</v>
      </c>
      <c r="C96" s="90"/>
      <c r="D96" s="90"/>
      <c r="E96" s="90"/>
    </row>
    <row r="97" spans="2:5" ht="11.25">
      <c r="B97" s="90"/>
      <c r="C97" s="90"/>
      <c r="D97" s="90"/>
      <c r="E97" s="90"/>
    </row>
    <row r="98" spans="2:13" ht="12.75">
      <c r="B98" s="4"/>
      <c r="C98" s="4"/>
      <c r="D98" s="4"/>
      <c r="E98" s="94" t="s">
        <v>68</v>
      </c>
      <c r="F98" s="94"/>
      <c r="G98" s="94"/>
      <c r="H98" s="94"/>
      <c r="I98" s="94"/>
      <c r="J98" s="94"/>
      <c r="K98" s="45" t="s">
        <v>60</v>
      </c>
      <c r="L98" s="45" t="s">
        <v>67</v>
      </c>
      <c r="M98" s="45" t="s">
        <v>2</v>
      </c>
    </row>
    <row r="99" spans="2:13" ht="11.25">
      <c r="B99" s="85" t="s">
        <v>2</v>
      </c>
      <c r="C99" s="85"/>
      <c r="D99" s="3" t="s">
        <v>0</v>
      </c>
      <c r="E99" s="3" t="s">
        <v>1</v>
      </c>
      <c r="F99" s="45" t="s">
        <v>13</v>
      </c>
      <c r="G99" s="45" t="s">
        <v>218</v>
      </c>
      <c r="H99" s="45" t="s">
        <v>14</v>
      </c>
      <c r="I99" s="45" t="s">
        <v>70</v>
      </c>
      <c r="J99" s="45" t="s">
        <v>218</v>
      </c>
      <c r="K99" s="45" t="s">
        <v>63</v>
      </c>
      <c r="L99" s="45" t="s">
        <v>63</v>
      </c>
      <c r="M99" s="45" t="s">
        <v>63</v>
      </c>
    </row>
    <row r="100" spans="2:13" ht="11.25">
      <c r="B100" s="85"/>
      <c r="C100" s="85"/>
      <c r="D100" s="3"/>
      <c r="E100" s="3"/>
      <c r="F100" s="47"/>
      <c r="G100" s="45"/>
      <c r="H100" s="45"/>
      <c r="I100" s="45"/>
      <c r="J100" s="45"/>
      <c r="K100" s="45"/>
      <c r="L100" s="45"/>
      <c r="M100" s="45"/>
    </row>
    <row r="101" spans="2:18" ht="11.25">
      <c r="B101" s="78">
        <v>1</v>
      </c>
      <c r="C101" s="85"/>
      <c r="D101" s="46" t="s">
        <v>121</v>
      </c>
      <c r="E101" s="46" t="s">
        <v>89</v>
      </c>
      <c r="F101" s="47">
        <v>1.7395075862068965</v>
      </c>
      <c r="G101" s="47">
        <v>1.7395075862068965</v>
      </c>
      <c r="H101" s="47">
        <v>1.714510201149425</v>
      </c>
      <c r="I101" s="22">
        <v>1.6815370689655171</v>
      </c>
      <c r="J101" s="47"/>
      <c r="K101" s="45"/>
      <c r="L101" s="47">
        <f aca="true" t="shared" si="3" ref="L101:L108">SUM(F101:K101)</f>
        <v>6.875062442528735</v>
      </c>
      <c r="M101" s="45"/>
      <c r="O101" s="46"/>
      <c r="P101" s="17"/>
      <c r="Q101" s="22"/>
      <c r="R101" s="22"/>
    </row>
    <row r="102" spans="2:18" ht="11.25">
      <c r="B102" s="78">
        <v>2</v>
      </c>
      <c r="C102" s="85"/>
      <c r="D102" s="46" t="s">
        <v>125</v>
      </c>
      <c r="E102" s="46" t="s">
        <v>69</v>
      </c>
      <c r="F102" s="47">
        <v>1.0619249712643677</v>
      </c>
      <c r="G102" s="47">
        <v>1.1433017528735632</v>
      </c>
      <c r="H102" s="47">
        <v>1.1568564942528734</v>
      </c>
      <c r="I102" s="22">
        <v>1.1410916379310343</v>
      </c>
      <c r="J102" s="47"/>
      <c r="K102" s="45"/>
      <c r="L102" s="47">
        <f t="shared" si="3"/>
        <v>4.503174856321839</v>
      </c>
      <c r="M102" s="45"/>
      <c r="O102" s="46"/>
      <c r="P102" s="17"/>
      <c r="Q102" s="22"/>
      <c r="R102" s="22"/>
    </row>
    <row r="103" spans="2:18" ht="11.25">
      <c r="B103" s="78">
        <v>3</v>
      </c>
      <c r="C103" s="85"/>
      <c r="D103" s="46" t="s">
        <v>122</v>
      </c>
      <c r="E103" s="46" t="s">
        <v>14</v>
      </c>
      <c r="F103" s="47">
        <v>1.5082445114942526</v>
      </c>
      <c r="G103" s="47">
        <v>1.450490172413793</v>
      </c>
      <c r="H103" s="47">
        <v>1.4300110344827586</v>
      </c>
      <c r="I103" s="47"/>
      <c r="J103" s="47"/>
      <c r="K103" s="45"/>
      <c r="L103" s="47">
        <f t="shared" si="3"/>
        <v>4.388745718390804</v>
      </c>
      <c r="M103" s="45"/>
      <c r="O103" s="46"/>
      <c r="P103" s="17"/>
      <c r="Q103" s="22"/>
      <c r="R103" s="22"/>
    </row>
    <row r="104" spans="2:18" ht="11.25">
      <c r="B104" s="78">
        <v>4</v>
      </c>
      <c r="C104" s="85"/>
      <c r="D104" s="46" t="s">
        <v>124</v>
      </c>
      <c r="E104" s="46" t="s">
        <v>101</v>
      </c>
      <c r="F104" s="47">
        <v>0.9003503160919539</v>
      </c>
      <c r="G104" s="47">
        <v>1.2733963793103447</v>
      </c>
      <c r="H104" s="47"/>
      <c r="I104" s="22">
        <v>1.3829527873563217</v>
      </c>
      <c r="J104" s="47"/>
      <c r="K104" s="45"/>
      <c r="L104" s="47">
        <f t="shared" si="3"/>
        <v>3.5566994827586207</v>
      </c>
      <c r="M104" s="45"/>
      <c r="O104" s="46"/>
      <c r="P104" s="17"/>
      <c r="Q104" s="22"/>
      <c r="R104" s="22"/>
    </row>
    <row r="105" spans="2:18" ht="11.25">
      <c r="B105" s="78">
        <v>5</v>
      </c>
      <c r="C105" s="85"/>
      <c r="D105" s="46" t="s">
        <v>126</v>
      </c>
      <c r="E105" s="46" t="s">
        <v>13</v>
      </c>
      <c r="F105" s="47">
        <v>0.6804318678160919</v>
      </c>
      <c r="G105" s="47">
        <v>0.9645872988505747</v>
      </c>
      <c r="H105" s="47">
        <v>0.6811193390804599</v>
      </c>
      <c r="I105" s="22">
        <v>0.9429883333333332</v>
      </c>
      <c r="J105" s="47"/>
      <c r="K105" s="45"/>
      <c r="L105" s="47">
        <f t="shared" si="3"/>
        <v>3.2691268390804598</v>
      </c>
      <c r="M105" s="45"/>
      <c r="O105" s="46"/>
      <c r="P105" s="17"/>
      <c r="Q105" s="22"/>
      <c r="R105" s="22"/>
    </row>
    <row r="106" spans="2:18" ht="11.25">
      <c r="B106" s="78">
        <v>6</v>
      </c>
      <c r="C106" s="85"/>
      <c r="D106" s="46" t="s">
        <v>123</v>
      </c>
      <c r="E106" s="46" t="s">
        <v>14</v>
      </c>
      <c r="F106" s="47">
        <v>1.3369458908045977</v>
      </c>
      <c r="G106" s="47">
        <v>1.5724814942528733</v>
      </c>
      <c r="H106" s="47"/>
      <c r="I106" s="47"/>
      <c r="J106" s="47"/>
      <c r="K106" s="45"/>
      <c r="L106" s="47">
        <f t="shared" si="3"/>
        <v>2.9094273850574712</v>
      </c>
      <c r="M106" s="45"/>
      <c r="O106" s="22"/>
      <c r="P106" s="22"/>
      <c r="Q106" s="22"/>
      <c r="R106" s="22"/>
    </row>
    <row r="107" spans="2:13" ht="11.25">
      <c r="B107" s="78">
        <v>7</v>
      </c>
      <c r="C107" s="85"/>
      <c r="D107" s="46" t="s">
        <v>231</v>
      </c>
      <c r="E107" s="46" t="s">
        <v>101</v>
      </c>
      <c r="F107" s="45"/>
      <c r="G107" s="47">
        <v>0.7323910344827586</v>
      </c>
      <c r="H107" s="47"/>
      <c r="I107" s="22">
        <v>0.680058591954023</v>
      </c>
      <c r="J107" s="47"/>
      <c r="K107" s="45"/>
      <c r="L107" s="47">
        <f t="shared" si="3"/>
        <v>1.4124496264367816</v>
      </c>
      <c r="M107" s="45"/>
    </row>
    <row r="108" spans="2:13" ht="11.25">
      <c r="B108" s="78">
        <v>8</v>
      </c>
      <c r="C108" s="85"/>
      <c r="D108" s="46" t="s">
        <v>232</v>
      </c>
      <c r="E108" s="46" t="s">
        <v>233</v>
      </c>
      <c r="F108" s="45"/>
      <c r="G108" s="47">
        <v>0.39809313218390796</v>
      </c>
      <c r="H108" s="47"/>
      <c r="I108" s="47"/>
      <c r="J108" s="47"/>
      <c r="K108" s="45"/>
      <c r="L108" s="47">
        <f t="shared" si="3"/>
        <v>0.39809313218390796</v>
      </c>
      <c r="M108" s="45"/>
    </row>
    <row r="109" spans="2:13" ht="11.25">
      <c r="B109" s="3"/>
      <c r="C109" s="3"/>
      <c r="D109" s="3"/>
      <c r="E109" s="3"/>
      <c r="F109" s="3"/>
      <c r="G109" s="45"/>
      <c r="H109" s="3"/>
      <c r="I109" s="3"/>
      <c r="J109" s="3"/>
      <c r="K109" s="3"/>
      <c r="L109" s="3"/>
      <c r="M109" s="3"/>
    </row>
    <row r="110" spans="2:13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1.25">
      <c r="B111" s="90" t="s">
        <v>42</v>
      </c>
      <c r="C111" s="90"/>
      <c r="D111" s="90"/>
      <c r="E111" s="90"/>
      <c r="F111" s="3"/>
      <c r="G111" s="3"/>
      <c r="H111" s="3"/>
      <c r="I111" s="3"/>
      <c r="J111" s="3"/>
      <c r="K111" s="3"/>
      <c r="L111" s="3"/>
      <c r="M111" s="3"/>
    </row>
    <row r="112" spans="2:13" ht="11.25">
      <c r="B112" s="90"/>
      <c r="C112" s="90"/>
      <c r="D112" s="90"/>
      <c r="E112" s="90"/>
      <c r="F112" s="3"/>
      <c r="G112" s="3"/>
      <c r="H112" s="3"/>
      <c r="I112" s="3"/>
      <c r="J112" s="3"/>
      <c r="K112" s="3"/>
      <c r="L112" s="3"/>
      <c r="M112" s="3"/>
    </row>
    <row r="113" spans="2:13" ht="12.75">
      <c r="B113" s="4"/>
      <c r="C113" s="4"/>
      <c r="D113" s="4"/>
      <c r="E113" s="94" t="s">
        <v>68</v>
      </c>
      <c r="F113" s="94"/>
      <c r="G113" s="94"/>
      <c r="H113" s="94"/>
      <c r="I113" s="94"/>
      <c r="J113" s="94"/>
      <c r="K113" s="45" t="s">
        <v>60</v>
      </c>
      <c r="L113" s="45" t="s">
        <v>67</v>
      </c>
      <c r="M113" s="45" t="s">
        <v>2</v>
      </c>
    </row>
    <row r="114" spans="2:13" ht="11.25">
      <c r="B114" s="85" t="s">
        <v>2</v>
      </c>
      <c r="C114" s="85"/>
      <c r="D114" s="3" t="s">
        <v>0</v>
      </c>
      <c r="E114" s="3" t="s">
        <v>1</v>
      </c>
      <c r="F114" s="45" t="s">
        <v>13</v>
      </c>
      <c r="G114" s="45" t="s">
        <v>218</v>
      </c>
      <c r="H114" s="45" t="s">
        <v>14</v>
      </c>
      <c r="I114" s="45" t="s">
        <v>70</v>
      </c>
      <c r="J114" s="45" t="s">
        <v>218</v>
      </c>
      <c r="K114" s="45" t="s">
        <v>63</v>
      </c>
      <c r="L114" s="45" t="s">
        <v>63</v>
      </c>
      <c r="M114" s="45" t="s">
        <v>63</v>
      </c>
    </row>
    <row r="115" spans="2:13" ht="11.25">
      <c r="B115" s="85"/>
      <c r="C115" s="85"/>
      <c r="D115" s="3"/>
      <c r="E115" s="3"/>
      <c r="F115" s="47"/>
      <c r="G115" s="45"/>
      <c r="H115" s="45"/>
      <c r="I115" s="45"/>
      <c r="J115" s="45"/>
      <c r="K115" s="45"/>
      <c r="L115" s="45"/>
      <c r="M115" s="45"/>
    </row>
    <row r="116" spans="2:16" ht="11.25">
      <c r="B116" s="78">
        <v>1</v>
      </c>
      <c r="C116" s="85"/>
      <c r="D116" s="46" t="s">
        <v>128</v>
      </c>
      <c r="E116" s="46" t="s">
        <v>101</v>
      </c>
      <c r="F116" s="45">
        <v>0.9181278114754099</v>
      </c>
      <c r="G116" s="47">
        <v>1.4534119303278688</v>
      </c>
      <c r="H116" s="47"/>
      <c r="I116" s="63">
        <v>1.4928687786885246</v>
      </c>
      <c r="J116" s="47"/>
      <c r="K116" s="45"/>
      <c r="L116" s="45">
        <f>SUM(F116:K116)</f>
        <v>3.8644085204918035</v>
      </c>
      <c r="M116" s="45"/>
      <c r="O116" s="46"/>
      <c r="P116" s="46"/>
    </row>
    <row r="117" spans="2:16" ht="11.25">
      <c r="B117" s="78">
        <v>2</v>
      </c>
      <c r="C117" s="85"/>
      <c r="D117" s="46" t="s">
        <v>234</v>
      </c>
      <c r="E117" s="46" t="s">
        <v>101</v>
      </c>
      <c r="F117" s="45"/>
      <c r="G117" s="47">
        <v>1.0953436926229507</v>
      </c>
      <c r="H117" s="47"/>
      <c r="I117" s="63">
        <v>1.1435687295081967</v>
      </c>
      <c r="J117" s="47"/>
      <c r="K117" s="45"/>
      <c r="L117" s="45">
        <f>SUM(F117:K117)</f>
        <v>2.2389124221311474</v>
      </c>
      <c r="M117" s="45"/>
      <c r="O117" s="46"/>
      <c r="P117" s="46"/>
    </row>
    <row r="118" spans="2:16" ht="11.25">
      <c r="B118" s="78">
        <v>3</v>
      </c>
      <c r="C118" s="85"/>
      <c r="D118" s="46" t="s">
        <v>235</v>
      </c>
      <c r="E118" s="46" t="s">
        <v>89</v>
      </c>
      <c r="F118" s="45"/>
      <c r="G118" s="47">
        <v>0.770886844262295</v>
      </c>
      <c r="H118" s="47"/>
      <c r="I118" s="63">
        <v>0.7855004918032785</v>
      </c>
      <c r="J118" s="47"/>
      <c r="K118" s="45"/>
      <c r="L118" s="45">
        <f>SUM(F118:K118)</f>
        <v>1.5563873360655736</v>
      </c>
      <c r="M118" s="45"/>
      <c r="O118" s="46"/>
      <c r="P118" s="46"/>
    </row>
    <row r="119" spans="2:13" ht="11.25">
      <c r="B119" s="78">
        <v>4</v>
      </c>
      <c r="C119" s="85"/>
      <c r="D119" s="46" t="s">
        <v>127</v>
      </c>
      <c r="E119" s="46" t="s">
        <v>101</v>
      </c>
      <c r="F119" s="45">
        <v>1.3894687540983608</v>
      </c>
      <c r="G119" s="45"/>
      <c r="H119" s="45"/>
      <c r="I119" s="45"/>
      <c r="J119" s="45"/>
      <c r="K119" s="45"/>
      <c r="L119" s="45">
        <f>SUM(F119:K119)</f>
        <v>1.3894687540983608</v>
      </c>
      <c r="M119" s="45"/>
    </row>
    <row r="120" spans="2:13" ht="11.25">
      <c r="B120" s="78">
        <v>5</v>
      </c>
      <c r="C120" s="85"/>
      <c r="D120" s="3"/>
      <c r="E120" s="3"/>
      <c r="F120" s="45"/>
      <c r="G120" s="45"/>
      <c r="H120" s="45"/>
      <c r="I120" s="45"/>
      <c r="J120" s="45"/>
      <c r="K120" s="45"/>
      <c r="L120" s="45"/>
      <c r="M120" s="45"/>
    </row>
    <row r="121" spans="2:13" ht="11.25">
      <c r="B121" s="78">
        <v>6</v>
      </c>
      <c r="C121" s="85"/>
      <c r="D121" s="3"/>
      <c r="E121" s="3"/>
      <c r="F121" s="45"/>
      <c r="G121" s="45"/>
      <c r="H121" s="45"/>
      <c r="I121" s="45"/>
      <c r="J121" s="45"/>
      <c r="K121" s="45"/>
      <c r="L121" s="45"/>
      <c r="M121" s="45"/>
    </row>
    <row r="122" spans="2:13" ht="11.25">
      <c r="B122" s="78">
        <v>7</v>
      </c>
      <c r="C122" s="85"/>
      <c r="D122" s="3"/>
      <c r="E122" s="3"/>
      <c r="F122" s="45"/>
      <c r="G122" s="45"/>
      <c r="H122" s="45"/>
      <c r="I122" s="45"/>
      <c r="J122" s="45"/>
      <c r="K122" s="45"/>
      <c r="L122" s="45"/>
      <c r="M122" s="45"/>
    </row>
    <row r="123" spans="2:13" ht="11.25">
      <c r="B123" s="78">
        <v>8</v>
      </c>
      <c r="C123" s="85"/>
      <c r="D123" s="3"/>
      <c r="E123" s="3"/>
      <c r="F123" s="45"/>
      <c r="G123" s="45"/>
      <c r="H123" s="45"/>
      <c r="I123" s="45"/>
      <c r="J123" s="45"/>
      <c r="K123" s="45"/>
      <c r="L123" s="45"/>
      <c r="M123" s="45"/>
    </row>
    <row r="124" spans="2:7" ht="11.25">
      <c r="B124" s="3"/>
      <c r="C124" s="3"/>
      <c r="D124" s="3"/>
      <c r="E124" s="3"/>
      <c r="G124" s="45"/>
    </row>
    <row r="125" spans="2:5" ht="11.25">
      <c r="B125" s="3"/>
      <c r="C125" s="3"/>
      <c r="D125" s="3"/>
      <c r="E125" s="3"/>
    </row>
    <row r="126" spans="2:5" ht="11.25">
      <c r="B126" s="90" t="s">
        <v>43</v>
      </c>
      <c r="C126" s="90"/>
      <c r="D126" s="90"/>
      <c r="E126" s="90"/>
    </row>
    <row r="127" spans="2:5" ht="11.25">
      <c r="B127" s="90"/>
      <c r="C127" s="90"/>
      <c r="D127" s="90"/>
      <c r="E127" s="90"/>
    </row>
    <row r="128" spans="2:13" ht="12.75">
      <c r="B128" s="4"/>
      <c r="C128" s="4"/>
      <c r="D128" s="4"/>
      <c r="E128" s="94" t="s">
        <v>68</v>
      </c>
      <c r="F128" s="94"/>
      <c r="G128" s="94"/>
      <c r="H128" s="94"/>
      <c r="I128" s="94"/>
      <c r="J128" s="94"/>
      <c r="K128" s="45" t="s">
        <v>60</v>
      </c>
      <c r="L128" s="45" t="s">
        <v>67</v>
      </c>
      <c r="M128" s="45" t="s">
        <v>2</v>
      </c>
    </row>
    <row r="129" spans="2:13" ht="11.25">
      <c r="B129" s="85" t="s">
        <v>2</v>
      </c>
      <c r="C129" s="85"/>
      <c r="D129" s="3" t="s">
        <v>0</v>
      </c>
      <c r="E129" s="3" t="s">
        <v>1</v>
      </c>
      <c r="F129" s="45" t="s">
        <v>13</v>
      </c>
      <c r="G129" s="45" t="s">
        <v>218</v>
      </c>
      <c r="H129" s="45" t="s">
        <v>14</v>
      </c>
      <c r="I129" s="45" t="s">
        <v>70</v>
      </c>
      <c r="J129" s="45" t="s">
        <v>218</v>
      </c>
      <c r="K129" s="45" t="s">
        <v>63</v>
      </c>
      <c r="L129" s="45" t="s">
        <v>63</v>
      </c>
      <c r="M129" s="45" t="s">
        <v>63</v>
      </c>
    </row>
    <row r="130" spans="2:13" ht="11.25">
      <c r="B130" s="85"/>
      <c r="C130" s="85"/>
      <c r="D130" s="3"/>
      <c r="E130" s="3"/>
      <c r="F130" s="47"/>
      <c r="G130" s="45"/>
      <c r="H130" s="45"/>
      <c r="I130" s="45"/>
      <c r="J130" s="45"/>
      <c r="K130" s="45"/>
      <c r="L130" s="45"/>
      <c r="M130" s="45"/>
    </row>
    <row r="131" spans="2:18" ht="11.25">
      <c r="B131" s="78">
        <v>1</v>
      </c>
      <c r="C131" s="85"/>
      <c r="D131" s="17" t="s">
        <v>129</v>
      </c>
      <c r="E131" s="17" t="s">
        <v>107</v>
      </c>
      <c r="F131" s="47">
        <v>1.7172055555555557</v>
      </c>
      <c r="G131" s="47">
        <v>1.8346291443850267</v>
      </c>
      <c r="H131" s="47"/>
      <c r="I131" s="63">
        <v>1.8180796791443852</v>
      </c>
      <c r="J131" s="47"/>
      <c r="K131" s="45">
        <v>1</v>
      </c>
      <c r="L131" s="47">
        <f aca="true" t="shared" si="4" ref="L131:L136">SUM(F131:K131)</f>
        <v>6.3699143790849675</v>
      </c>
      <c r="M131" s="45"/>
      <c r="O131" s="18"/>
      <c r="P131" s="18"/>
      <c r="Q131" s="18"/>
      <c r="R131" s="18"/>
    </row>
    <row r="132" spans="2:18" ht="11.25">
      <c r="B132" s="78">
        <v>2</v>
      </c>
      <c r="C132" s="85"/>
      <c r="D132" s="17" t="s">
        <v>130</v>
      </c>
      <c r="E132" s="17" t="s">
        <v>89</v>
      </c>
      <c r="F132" s="47">
        <v>1.2172055555555557</v>
      </c>
      <c r="G132" s="47">
        <v>1.6211082887700534</v>
      </c>
      <c r="H132" s="47">
        <v>1.7595119429590018</v>
      </c>
      <c r="I132" s="63">
        <v>1.537657754010695</v>
      </c>
      <c r="J132" s="47"/>
      <c r="K132" s="45"/>
      <c r="L132" s="47">
        <f t="shared" si="4"/>
        <v>6.135483541295306</v>
      </c>
      <c r="M132" s="45"/>
      <c r="O132" s="18"/>
      <c r="P132" s="18"/>
      <c r="Q132" s="18"/>
      <c r="R132" s="18"/>
    </row>
    <row r="133" spans="2:16" ht="11.25">
      <c r="B133" s="78">
        <v>3</v>
      </c>
      <c r="C133" s="85"/>
      <c r="D133" s="46" t="s">
        <v>239</v>
      </c>
      <c r="E133" s="46" t="s">
        <v>89</v>
      </c>
      <c r="F133" s="45"/>
      <c r="G133" s="47">
        <v>1.124772192513369</v>
      </c>
      <c r="H133" s="47">
        <v>0.974537789661319</v>
      </c>
      <c r="I133" s="63">
        <v>1.2014622994652404</v>
      </c>
      <c r="J133" s="47"/>
      <c r="K133" s="45"/>
      <c r="L133" s="47">
        <f t="shared" si="4"/>
        <v>3.3007722816399285</v>
      </c>
      <c r="M133" s="45"/>
      <c r="O133" s="46"/>
      <c r="P133" s="46"/>
    </row>
    <row r="134" spans="2:16" ht="11.25">
      <c r="B134" s="78">
        <v>4</v>
      </c>
      <c r="C134" s="85"/>
      <c r="D134" s="46" t="s">
        <v>238</v>
      </c>
      <c r="E134" s="46" t="s">
        <v>14</v>
      </c>
      <c r="F134" s="45"/>
      <c r="G134" s="47">
        <v>1.345053475935829</v>
      </c>
      <c r="H134" s="47">
        <v>1.3805457219251336</v>
      </c>
      <c r="I134" s="47"/>
      <c r="J134" s="47"/>
      <c r="K134" s="45"/>
      <c r="L134" s="47">
        <f t="shared" si="4"/>
        <v>2.7255991978609626</v>
      </c>
      <c r="M134" s="45"/>
      <c r="O134" s="46"/>
      <c r="P134" s="46"/>
    </row>
    <row r="135" spans="2:16" ht="11.25">
      <c r="B135" s="78">
        <v>5</v>
      </c>
      <c r="C135" s="85"/>
      <c r="D135" s="49" t="s">
        <v>351</v>
      </c>
      <c r="E135" s="49" t="s">
        <v>69</v>
      </c>
      <c r="F135" s="45"/>
      <c r="G135" s="45"/>
      <c r="H135" s="45"/>
      <c r="I135" s="63">
        <v>0.9041393048128342</v>
      </c>
      <c r="J135" s="45"/>
      <c r="K135" s="45"/>
      <c r="L135" s="47">
        <f t="shared" si="4"/>
        <v>0.9041393048128342</v>
      </c>
      <c r="M135" s="45"/>
      <c r="O135" s="46"/>
      <c r="P135" s="46"/>
    </row>
    <row r="136" spans="2:16" ht="11.25">
      <c r="B136" s="78">
        <v>6</v>
      </c>
      <c r="C136" s="85"/>
      <c r="D136" s="46" t="s">
        <v>240</v>
      </c>
      <c r="E136" s="46" t="s">
        <v>101</v>
      </c>
      <c r="F136" s="45"/>
      <c r="G136" s="47">
        <v>0.8267459893048128</v>
      </c>
      <c r="H136" s="47"/>
      <c r="I136" s="47"/>
      <c r="J136" s="47"/>
      <c r="K136" s="45"/>
      <c r="L136" s="47">
        <f t="shared" si="4"/>
        <v>0.8267459893048128</v>
      </c>
      <c r="M136" s="45"/>
      <c r="O136" s="49"/>
      <c r="P136" s="49"/>
    </row>
    <row r="137" spans="2:13" ht="11.25">
      <c r="B137" s="78">
        <v>7</v>
      </c>
      <c r="C137" s="85"/>
      <c r="D137" s="3"/>
      <c r="E137" s="3"/>
      <c r="F137" s="45"/>
      <c r="G137" s="45"/>
      <c r="H137" s="45"/>
      <c r="I137" s="45"/>
      <c r="J137" s="45"/>
      <c r="K137" s="45"/>
      <c r="L137" s="45"/>
      <c r="M137" s="45"/>
    </row>
    <row r="138" spans="2:13" ht="11.25">
      <c r="B138" s="78">
        <v>8</v>
      </c>
      <c r="C138" s="85"/>
      <c r="D138" s="3"/>
      <c r="E138" s="3"/>
      <c r="F138" s="45"/>
      <c r="G138" s="45"/>
      <c r="H138" s="45"/>
      <c r="I138" s="45"/>
      <c r="J138" s="45"/>
      <c r="K138" s="45"/>
      <c r="L138" s="45"/>
      <c r="M138" s="45"/>
    </row>
    <row r="139" spans="2:7" ht="11.25">
      <c r="B139" s="3"/>
      <c r="C139" s="3"/>
      <c r="D139" s="3"/>
      <c r="E139" s="3"/>
      <c r="G139" s="45"/>
    </row>
    <row r="140" spans="2:5" ht="11.25">
      <c r="B140" s="3"/>
      <c r="C140" s="3"/>
      <c r="D140" s="3"/>
      <c r="E140" s="3"/>
    </row>
    <row r="141" spans="2:5" ht="11.25">
      <c r="B141" s="90" t="s">
        <v>44</v>
      </c>
      <c r="C141" s="90"/>
      <c r="D141" s="90"/>
      <c r="E141" s="90"/>
    </row>
    <row r="142" spans="2:5" ht="11.25">
      <c r="B142" s="90"/>
      <c r="C142" s="90"/>
      <c r="D142" s="90"/>
      <c r="E142" s="90"/>
    </row>
    <row r="143" spans="2:13" ht="12.75">
      <c r="B143" s="4"/>
      <c r="C143" s="4"/>
      <c r="D143" s="4"/>
      <c r="E143" s="94" t="s">
        <v>68</v>
      </c>
      <c r="F143" s="94"/>
      <c r="G143" s="94"/>
      <c r="H143" s="94"/>
      <c r="I143" s="94"/>
      <c r="J143" s="94"/>
      <c r="K143" s="45" t="s">
        <v>60</v>
      </c>
      <c r="L143" s="45" t="s">
        <v>67</v>
      </c>
      <c r="M143" s="45" t="s">
        <v>2</v>
      </c>
    </row>
    <row r="144" spans="2:13" ht="11.25">
      <c r="B144" s="85" t="s">
        <v>2</v>
      </c>
      <c r="C144" s="85"/>
      <c r="D144" s="3" t="s">
        <v>0</v>
      </c>
      <c r="E144" s="3" t="s">
        <v>1</v>
      </c>
      <c r="F144" s="45" t="s">
        <v>13</v>
      </c>
      <c r="G144" s="45" t="s">
        <v>218</v>
      </c>
      <c r="H144" s="45" t="s">
        <v>14</v>
      </c>
      <c r="I144" s="45" t="s">
        <v>70</v>
      </c>
      <c r="J144" s="45" t="s">
        <v>218</v>
      </c>
      <c r="K144" s="45" t="s">
        <v>63</v>
      </c>
      <c r="L144" s="45" t="s">
        <v>63</v>
      </c>
      <c r="M144" s="45" t="s">
        <v>63</v>
      </c>
    </row>
    <row r="145" spans="2:13" ht="11.25">
      <c r="B145" s="85"/>
      <c r="C145" s="85"/>
      <c r="D145" s="3"/>
      <c r="E145" s="3"/>
      <c r="F145" s="47"/>
      <c r="G145" s="45"/>
      <c r="H145" s="45"/>
      <c r="I145" s="45"/>
      <c r="J145" s="45"/>
      <c r="K145" s="45"/>
      <c r="L145" s="45"/>
      <c r="M145" s="45"/>
    </row>
    <row r="146" spans="2:13" ht="11.25">
      <c r="B146" s="78">
        <v>1</v>
      </c>
      <c r="C146" s="85"/>
      <c r="D146" s="3"/>
      <c r="E146" s="3"/>
      <c r="F146" s="45"/>
      <c r="G146" s="45"/>
      <c r="H146" s="45"/>
      <c r="I146" s="45"/>
      <c r="J146" s="45"/>
      <c r="K146" s="45"/>
      <c r="L146" s="45"/>
      <c r="M146" s="45"/>
    </row>
    <row r="147" spans="2:13" ht="11.25">
      <c r="B147" s="78">
        <v>2</v>
      </c>
      <c r="C147" s="85"/>
      <c r="D147" s="3"/>
      <c r="E147" s="3"/>
      <c r="F147" s="45"/>
      <c r="G147" s="45"/>
      <c r="H147" s="45"/>
      <c r="I147" s="45"/>
      <c r="J147" s="45"/>
      <c r="K147" s="45"/>
      <c r="L147" s="45"/>
      <c r="M147" s="45"/>
    </row>
    <row r="148" spans="2:13" ht="11.25">
      <c r="B148" s="78">
        <v>3</v>
      </c>
      <c r="C148" s="85"/>
      <c r="D148" s="3"/>
      <c r="E148" s="3"/>
      <c r="F148" s="45"/>
      <c r="G148" s="45"/>
      <c r="H148" s="45"/>
      <c r="I148" s="45"/>
      <c r="J148" s="45"/>
      <c r="K148" s="45"/>
      <c r="L148" s="45"/>
      <c r="M148" s="45"/>
    </row>
    <row r="149" spans="2:13" ht="11.25">
      <c r="B149" s="78">
        <v>4</v>
      </c>
      <c r="C149" s="85"/>
      <c r="D149" s="3"/>
      <c r="E149" s="3"/>
      <c r="F149" s="45"/>
      <c r="G149" s="45"/>
      <c r="H149" s="45"/>
      <c r="I149" s="45"/>
      <c r="J149" s="45"/>
      <c r="K149" s="45"/>
      <c r="L149" s="45"/>
      <c r="M149" s="45"/>
    </row>
    <row r="150" spans="2:13" ht="11.25">
      <c r="B150" s="78">
        <v>5</v>
      </c>
      <c r="C150" s="85"/>
      <c r="D150" s="3"/>
      <c r="E150" s="3"/>
      <c r="F150" s="45"/>
      <c r="G150" s="45"/>
      <c r="H150" s="45"/>
      <c r="I150" s="45"/>
      <c r="J150" s="45"/>
      <c r="K150" s="45"/>
      <c r="L150" s="45"/>
      <c r="M150" s="45"/>
    </row>
    <row r="151" spans="2:13" ht="11.25">
      <c r="B151" s="78">
        <v>6</v>
      </c>
      <c r="C151" s="85"/>
      <c r="D151" s="3"/>
      <c r="E151" s="3"/>
      <c r="F151" s="45"/>
      <c r="G151" s="45"/>
      <c r="H151" s="45"/>
      <c r="I151" s="45"/>
      <c r="J151" s="45"/>
      <c r="K151" s="45"/>
      <c r="L151" s="45"/>
      <c r="M151" s="45"/>
    </row>
    <row r="152" spans="2:13" ht="11.25">
      <c r="B152" s="78">
        <v>7</v>
      </c>
      <c r="C152" s="85"/>
      <c r="D152" s="3"/>
      <c r="E152" s="3"/>
      <c r="F152" s="45"/>
      <c r="G152" s="45"/>
      <c r="H152" s="45"/>
      <c r="I152" s="45"/>
      <c r="J152" s="45"/>
      <c r="K152" s="45"/>
      <c r="L152" s="45"/>
      <c r="M152" s="45"/>
    </row>
    <row r="153" spans="2:13" ht="11.25">
      <c r="B153" s="78">
        <v>8</v>
      </c>
      <c r="C153" s="85"/>
      <c r="D153" s="3"/>
      <c r="E153" s="3"/>
      <c r="F153" s="45"/>
      <c r="G153" s="45"/>
      <c r="H153" s="45"/>
      <c r="I153" s="45"/>
      <c r="J153" s="45"/>
      <c r="K153" s="45"/>
      <c r="L153" s="45"/>
      <c r="M153" s="45"/>
    </row>
    <row r="154" spans="2:7" ht="11.25">
      <c r="B154" s="3"/>
      <c r="C154" s="3"/>
      <c r="D154" s="3"/>
      <c r="E154" s="3"/>
      <c r="G154" s="45"/>
    </row>
    <row r="155" spans="2:5" ht="11.25">
      <c r="B155" s="3"/>
      <c r="C155" s="3"/>
      <c r="D155" s="3"/>
      <c r="E155" s="3"/>
    </row>
    <row r="156" spans="2:5" ht="11.25">
      <c r="B156" s="3"/>
      <c r="C156" s="3"/>
      <c r="D156" s="3"/>
      <c r="E156" s="3"/>
    </row>
    <row r="157" spans="2:5" ht="11.25">
      <c r="B157" s="3"/>
      <c r="C157" s="3"/>
      <c r="D157" s="3"/>
      <c r="E157" s="3"/>
    </row>
    <row r="158" spans="2:5" ht="11.25">
      <c r="B158" s="3"/>
      <c r="C158" s="3"/>
      <c r="D158" s="3"/>
      <c r="E158" s="3"/>
    </row>
    <row r="159" spans="2:5" ht="11.25">
      <c r="B159" s="3"/>
      <c r="C159" s="3"/>
      <c r="D159" s="3"/>
      <c r="E159" s="3"/>
    </row>
    <row r="160" spans="2:5" ht="11.25">
      <c r="B160" s="3"/>
      <c r="C160" s="3"/>
      <c r="D160" s="3"/>
      <c r="E160" s="3"/>
    </row>
    <row r="161" spans="2:5" ht="11.25">
      <c r="B161" s="3"/>
      <c r="C161" s="3"/>
      <c r="D161" s="3"/>
      <c r="E161" s="3"/>
    </row>
    <row r="162" spans="2:5" ht="11.25">
      <c r="B162" s="3"/>
      <c r="C162" s="3"/>
      <c r="D162" s="3"/>
      <c r="E162" s="3"/>
    </row>
    <row r="163" spans="2:5" ht="11.25">
      <c r="B163" s="90" t="s">
        <v>45</v>
      </c>
      <c r="C163" s="90"/>
      <c r="D163" s="90"/>
      <c r="E163" s="90"/>
    </row>
    <row r="164" spans="2:5" ht="11.25">
      <c r="B164" s="90"/>
      <c r="C164" s="90"/>
      <c r="D164" s="90"/>
      <c r="E164" s="90"/>
    </row>
    <row r="165" spans="2:13" ht="12.75">
      <c r="B165" s="4"/>
      <c r="C165" s="4"/>
      <c r="D165" s="4"/>
      <c r="E165" s="94" t="s">
        <v>68</v>
      </c>
      <c r="F165" s="94"/>
      <c r="G165" s="94"/>
      <c r="H165" s="94"/>
      <c r="I165" s="94"/>
      <c r="J165" s="94"/>
      <c r="K165" s="45" t="s">
        <v>60</v>
      </c>
      <c r="L165" s="45" t="s">
        <v>67</v>
      </c>
      <c r="M165" s="45" t="s">
        <v>2</v>
      </c>
    </row>
    <row r="166" spans="2:13" ht="11.25">
      <c r="B166" s="85" t="s">
        <v>2</v>
      </c>
      <c r="C166" s="85"/>
      <c r="D166" s="3" t="s">
        <v>0</v>
      </c>
      <c r="E166" s="3" t="s">
        <v>1</v>
      </c>
      <c r="F166" s="45" t="s">
        <v>13</v>
      </c>
      <c r="G166" s="45" t="s">
        <v>218</v>
      </c>
      <c r="H166" s="45" t="s">
        <v>14</v>
      </c>
      <c r="I166" s="45" t="s">
        <v>70</v>
      </c>
      <c r="J166" s="45" t="s">
        <v>218</v>
      </c>
      <c r="K166" s="45" t="s">
        <v>63</v>
      </c>
      <c r="L166" s="45" t="s">
        <v>63</v>
      </c>
      <c r="M166" s="45" t="s">
        <v>63</v>
      </c>
    </row>
    <row r="167" spans="2:13" ht="11.25">
      <c r="B167" s="85"/>
      <c r="C167" s="85"/>
      <c r="D167" s="3"/>
      <c r="E167" s="3"/>
      <c r="F167" s="47"/>
      <c r="G167" s="45"/>
      <c r="H167" s="45"/>
      <c r="I167" s="45"/>
      <c r="J167" s="45"/>
      <c r="K167" s="45"/>
      <c r="L167" s="45"/>
      <c r="M167" s="45"/>
    </row>
    <row r="168" spans="2:13" ht="11.25">
      <c r="B168" s="78">
        <v>1</v>
      </c>
      <c r="C168" s="85"/>
      <c r="D168" s="3"/>
      <c r="E168" s="3"/>
      <c r="F168" s="45"/>
      <c r="G168" s="45"/>
      <c r="H168" s="45"/>
      <c r="I168" s="45"/>
      <c r="J168" s="45"/>
      <c r="K168" s="45"/>
      <c r="L168" s="45"/>
      <c r="M168" s="45"/>
    </row>
    <row r="169" spans="2:13" ht="11.25">
      <c r="B169" s="78">
        <v>2</v>
      </c>
      <c r="C169" s="85"/>
      <c r="D169" s="3"/>
      <c r="E169" s="3"/>
      <c r="F169" s="45"/>
      <c r="G169" s="45"/>
      <c r="H169" s="45"/>
      <c r="I169" s="45"/>
      <c r="J169" s="45"/>
      <c r="K169" s="45"/>
      <c r="L169" s="45"/>
      <c r="M169" s="45"/>
    </row>
    <row r="170" spans="2:13" ht="11.25">
      <c r="B170" s="78">
        <v>3</v>
      </c>
      <c r="C170" s="85"/>
      <c r="D170" s="3"/>
      <c r="E170" s="3"/>
      <c r="F170" s="45"/>
      <c r="G170" s="45"/>
      <c r="H170" s="45"/>
      <c r="I170" s="45"/>
      <c r="J170" s="45"/>
      <c r="K170" s="45"/>
      <c r="L170" s="45"/>
      <c r="M170" s="45"/>
    </row>
    <row r="171" spans="2:13" ht="11.25">
      <c r="B171" s="78">
        <v>4</v>
      </c>
      <c r="C171" s="85"/>
      <c r="D171" s="3"/>
      <c r="E171" s="3"/>
      <c r="F171" s="45"/>
      <c r="G171" s="45"/>
      <c r="H171" s="45"/>
      <c r="I171" s="45"/>
      <c r="J171" s="45"/>
      <c r="K171" s="45"/>
      <c r="L171" s="45"/>
      <c r="M171" s="45"/>
    </row>
    <row r="172" spans="2:13" ht="11.25">
      <c r="B172" s="78">
        <v>5</v>
      </c>
      <c r="C172" s="85"/>
      <c r="D172" s="3"/>
      <c r="E172" s="3"/>
      <c r="F172" s="45"/>
      <c r="G172" s="45"/>
      <c r="H172" s="45"/>
      <c r="I172" s="45"/>
      <c r="J172" s="45"/>
      <c r="K172" s="45"/>
      <c r="L172" s="45"/>
      <c r="M172" s="45"/>
    </row>
    <row r="173" spans="2:13" ht="11.25">
      <c r="B173" s="78">
        <v>6</v>
      </c>
      <c r="C173" s="85"/>
      <c r="D173" s="3"/>
      <c r="E173" s="3"/>
      <c r="F173" s="45"/>
      <c r="G173" s="45"/>
      <c r="H173" s="45"/>
      <c r="I173" s="45"/>
      <c r="J173" s="45"/>
      <c r="K173" s="45"/>
      <c r="L173" s="45"/>
      <c r="M173" s="45"/>
    </row>
    <row r="174" spans="2:13" ht="11.25">
      <c r="B174" s="78">
        <v>7</v>
      </c>
      <c r="C174" s="85"/>
      <c r="D174" s="3"/>
      <c r="E174" s="3"/>
      <c r="F174" s="45"/>
      <c r="G174" s="45"/>
      <c r="H174" s="45"/>
      <c r="I174" s="45"/>
      <c r="J174" s="45"/>
      <c r="K174" s="45"/>
      <c r="L174" s="45"/>
      <c r="M174" s="45"/>
    </row>
    <row r="175" spans="2:13" ht="11.25">
      <c r="B175" s="78">
        <v>8</v>
      </c>
      <c r="C175" s="85"/>
      <c r="D175" s="3"/>
      <c r="E175" s="3"/>
      <c r="F175" s="45"/>
      <c r="G175" s="45"/>
      <c r="H175" s="45"/>
      <c r="I175" s="45"/>
      <c r="J175" s="45"/>
      <c r="K175" s="45"/>
      <c r="L175" s="45"/>
      <c r="M175" s="45"/>
    </row>
    <row r="176" spans="2:7" ht="11.25">
      <c r="B176" s="3"/>
      <c r="C176" s="3"/>
      <c r="D176" s="3"/>
      <c r="E176" s="3"/>
      <c r="G176" s="45"/>
    </row>
    <row r="177" spans="2:5" ht="11.25">
      <c r="B177" s="3"/>
      <c r="C177" s="3"/>
      <c r="D177" s="3"/>
      <c r="E177" s="3"/>
    </row>
    <row r="178" spans="2:5" ht="11.25">
      <c r="B178" s="90" t="s">
        <v>46</v>
      </c>
      <c r="C178" s="90"/>
      <c r="D178" s="90"/>
      <c r="E178" s="90"/>
    </row>
    <row r="179" spans="2:5" ht="11.25">
      <c r="B179" s="90"/>
      <c r="C179" s="90"/>
      <c r="D179" s="90"/>
      <c r="E179" s="90"/>
    </row>
    <row r="180" spans="2:13" ht="12.75">
      <c r="B180" s="4"/>
      <c r="C180" s="4"/>
      <c r="D180" s="4"/>
      <c r="E180" s="94" t="s">
        <v>68</v>
      </c>
      <c r="F180" s="94"/>
      <c r="G180" s="94"/>
      <c r="H180" s="94"/>
      <c r="I180" s="94"/>
      <c r="J180" s="94"/>
      <c r="K180" s="45" t="s">
        <v>60</v>
      </c>
      <c r="L180" s="45" t="s">
        <v>67</v>
      </c>
      <c r="M180" s="45" t="s">
        <v>2</v>
      </c>
    </row>
    <row r="181" spans="2:13" ht="11.25">
      <c r="B181" s="85" t="s">
        <v>2</v>
      </c>
      <c r="C181" s="85"/>
      <c r="D181" s="3" t="s">
        <v>0</v>
      </c>
      <c r="E181" s="3" t="s">
        <v>1</v>
      </c>
      <c r="F181" s="45" t="s">
        <v>13</v>
      </c>
      <c r="G181" s="45" t="s">
        <v>218</v>
      </c>
      <c r="H181" s="45" t="s">
        <v>14</v>
      </c>
      <c r="I181" s="45" t="s">
        <v>70</v>
      </c>
      <c r="J181" s="45" t="s">
        <v>218</v>
      </c>
      <c r="K181" s="45" t="s">
        <v>63</v>
      </c>
      <c r="L181" s="45" t="s">
        <v>63</v>
      </c>
      <c r="M181" s="45" t="s">
        <v>63</v>
      </c>
    </row>
    <row r="182" spans="2:13" ht="11.25">
      <c r="B182" s="85"/>
      <c r="C182" s="85"/>
      <c r="D182" s="3"/>
      <c r="E182" s="3"/>
      <c r="F182" s="47"/>
      <c r="G182" s="45"/>
      <c r="H182" s="45"/>
      <c r="I182" s="45"/>
      <c r="J182" s="45"/>
      <c r="K182" s="45"/>
      <c r="L182" s="45"/>
      <c r="M182" s="45"/>
    </row>
    <row r="183" spans="2:13" ht="11.25">
      <c r="B183" s="78">
        <v>1</v>
      </c>
      <c r="C183" s="85"/>
      <c r="D183" s="3"/>
      <c r="E183" s="3"/>
      <c r="F183" s="45"/>
      <c r="G183" s="45"/>
      <c r="H183" s="45"/>
      <c r="I183" s="45"/>
      <c r="J183" s="45"/>
      <c r="K183" s="45"/>
      <c r="L183" s="45"/>
      <c r="M183" s="45"/>
    </row>
    <row r="184" spans="2:13" ht="11.25">
      <c r="B184" s="78">
        <v>2</v>
      </c>
      <c r="C184" s="85"/>
      <c r="D184" s="3"/>
      <c r="E184" s="3"/>
      <c r="F184" s="45"/>
      <c r="G184" s="45"/>
      <c r="H184" s="45"/>
      <c r="I184" s="45"/>
      <c r="J184" s="45"/>
      <c r="K184" s="45"/>
      <c r="L184" s="45"/>
      <c r="M184" s="45"/>
    </row>
    <row r="185" spans="2:13" ht="11.25">
      <c r="B185" s="78">
        <v>3</v>
      </c>
      <c r="C185" s="85"/>
      <c r="D185" s="3"/>
      <c r="E185" s="3"/>
      <c r="F185" s="45"/>
      <c r="G185" s="45"/>
      <c r="H185" s="45"/>
      <c r="I185" s="45"/>
      <c r="J185" s="45"/>
      <c r="K185" s="45"/>
      <c r="L185" s="45"/>
      <c r="M185" s="45"/>
    </row>
    <row r="186" spans="2:13" ht="11.25">
      <c r="B186" s="78">
        <v>4</v>
      </c>
      <c r="C186" s="85"/>
      <c r="D186" s="3"/>
      <c r="E186" s="3"/>
      <c r="F186" s="45"/>
      <c r="G186" s="45"/>
      <c r="H186" s="45"/>
      <c r="I186" s="45"/>
      <c r="J186" s="45"/>
      <c r="K186" s="45"/>
      <c r="L186" s="45"/>
      <c r="M186" s="45"/>
    </row>
    <row r="187" spans="2:13" ht="11.25">
      <c r="B187" s="78">
        <v>5</v>
      </c>
      <c r="C187" s="85"/>
      <c r="D187" s="3"/>
      <c r="E187" s="3"/>
      <c r="F187" s="45"/>
      <c r="G187" s="45"/>
      <c r="H187" s="45"/>
      <c r="I187" s="45"/>
      <c r="J187" s="45"/>
      <c r="K187" s="45"/>
      <c r="L187" s="45"/>
      <c r="M187" s="45"/>
    </row>
    <row r="188" spans="2:13" ht="11.25">
      <c r="B188" s="78">
        <v>6</v>
      </c>
      <c r="C188" s="85"/>
      <c r="D188" s="3"/>
      <c r="E188" s="3"/>
      <c r="F188" s="45"/>
      <c r="G188" s="45"/>
      <c r="H188" s="45"/>
      <c r="I188" s="45"/>
      <c r="J188" s="45"/>
      <c r="K188" s="45"/>
      <c r="L188" s="45"/>
      <c r="M188" s="45"/>
    </row>
    <row r="189" spans="2:13" ht="11.25">
      <c r="B189" s="78">
        <v>7</v>
      </c>
      <c r="C189" s="85"/>
      <c r="D189" s="3"/>
      <c r="E189" s="3"/>
      <c r="F189" s="45"/>
      <c r="G189" s="45"/>
      <c r="H189" s="45"/>
      <c r="I189" s="45"/>
      <c r="J189" s="45"/>
      <c r="K189" s="45"/>
      <c r="L189" s="45"/>
      <c r="M189" s="45"/>
    </row>
    <row r="190" spans="2:13" ht="11.25">
      <c r="B190" s="78">
        <v>8</v>
      </c>
      <c r="C190" s="85"/>
      <c r="D190" s="3"/>
      <c r="E190" s="3"/>
      <c r="F190" s="45"/>
      <c r="G190" s="45"/>
      <c r="H190" s="45"/>
      <c r="I190" s="45"/>
      <c r="J190" s="45"/>
      <c r="K190" s="45"/>
      <c r="L190" s="45"/>
      <c r="M190" s="45"/>
    </row>
    <row r="191" spans="2:7" ht="11.25">
      <c r="B191" s="1"/>
      <c r="C191" s="1"/>
      <c r="D191" s="1"/>
      <c r="E191" s="1"/>
      <c r="G191" s="45"/>
    </row>
    <row r="192" spans="2:5" ht="11.25">
      <c r="B192" s="1"/>
      <c r="C192" s="1"/>
      <c r="D192" s="1"/>
      <c r="E192" s="1"/>
    </row>
    <row r="193" spans="2:5" ht="11.25">
      <c r="B193" s="90" t="s">
        <v>47</v>
      </c>
      <c r="C193" s="90"/>
      <c r="D193" s="90"/>
      <c r="E193" s="90"/>
    </row>
    <row r="194" spans="2:5" ht="11.25">
      <c r="B194" s="90"/>
      <c r="C194" s="90"/>
      <c r="D194" s="90"/>
      <c r="E194" s="90"/>
    </row>
    <row r="195" spans="2:13" ht="12.75">
      <c r="B195" s="4"/>
      <c r="C195" s="4"/>
      <c r="D195" s="4"/>
      <c r="E195" s="94" t="s">
        <v>68</v>
      </c>
      <c r="F195" s="94"/>
      <c r="G195" s="94"/>
      <c r="H195" s="94"/>
      <c r="I195" s="94"/>
      <c r="J195" s="94"/>
      <c r="K195" s="45" t="s">
        <v>60</v>
      </c>
      <c r="L195" s="45" t="s">
        <v>67</v>
      </c>
      <c r="M195" s="45" t="s">
        <v>2</v>
      </c>
    </row>
    <row r="196" spans="2:13" ht="11.25">
      <c r="B196" s="85" t="s">
        <v>2</v>
      </c>
      <c r="C196" s="85"/>
      <c r="D196" s="3" t="s">
        <v>0</v>
      </c>
      <c r="E196" s="3" t="s">
        <v>1</v>
      </c>
      <c r="F196" s="45" t="s">
        <v>13</v>
      </c>
      <c r="G196" s="45" t="s">
        <v>218</v>
      </c>
      <c r="H196" s="45" t="s">
        <v>14</v>
      </c>
      <c r="I196" s="45" t="s">
        <v>70</v>
      </c>
      <c r="J196" s="45" t="s">
        <v>218</v>
      </c>
      <c r="K196" s="45" t="s">
        <v>63</v>
      </c>
      <c r="L196" s="45" t="s">
        <v>63</v>
      </c>
      <c r="M196" s="45" t="s">
        <v>63</v>
      </c>
    </row>
    <row r="197" spans="2:13" ht="11.25">
      <c r="B197" s="85"/>
      <c r="C197" s="85"/>
      <c r="D197" s="3"/>
      <c r="E197" s="3"/>
      <c r="F197" s="47"/>
      <c r="G197" s="45"/>
      <c r="H197" s="45"/>
      <c r="I197" s="45"/>
      <c r="J197" s="45"/>
      <c r="K197" s="45"/>
      <c r="L197" s="45"/>
      <c r="M197" s="45"/>
    </row>
    <row r="198" spans="2:16" ht="11.25">
      <c r="B198" s="78">
        <v>1</v>
      </c>
      <c r="C198" s="85"/>
      <c r="D198" s="17" t="s">
        <v>131</v>
      </c>
      <c r="E198" s="17" t="s">
        <v>14</v>
      </c>
      <c r="F198" s="16">
        <v>1.5197083333333334</v>
      </c>
      <c r="G198" s="47">
        <v>1.3035416666666666</v>
      </c>
      <c r="H198" s="47">
        <v>1.5738416666666666</v>
      </c>
      <c r="I198" s="47"/>
      <c r="J198" s="47"/>
      <c r="K198" s="45"/>
      <c r="L198" s="47">
        <f>SUM(F198:K198)</f>
        <v>4.397091666666666</v>
      </c>
      <c r="M198" s="45"/>
      <c r="O198" s="17"/>
      <c r="P198" s="46"/>
    </row>
    <row r="199" spans="2:16" ht="11.25">
      <c r="B199" s="78">
        <v>2</v>
      </c>
      <c r="C199" s="85"/>
      <c r="D199" s="17" t="s">
        <v>355</v>
      </c>
      <c r="E199" s="46" t="s">
        <v>354</v>
      </c>
      <c r="F199" s="45"/>
      <c r="G199" s="45"/>
      <c r="H199" s="45"/>
      <c r="I199" s="63">
        <v>0.650925</v>
      </c>
      <c r="J199" s="45"/>
      <c r="K199" s="45"/>
      <c r="L199" s="47">
        <f>SUM(F199:K199)</f>
        <v>0.650925</v>
      </c>
      <c r="M199" s="45"/>
      <c r="O199" s="17"/>
      <c r="P199" s="46"/>
    </row>
    <row r="200" spans="2:13" ht="11.25">
      <c r="B200" s="78">
        <v>3</v>
      </c>
      <c r="C200" s="85"/>
      <c r="D200" s="17" t="s">
        <v>132</v>
      </c>
      <c r="E200" s="17" t="s">
        <v>13</v>
      </c>
      <c r="F200" s="16">
        <v>0.6238583333333334</v>
      </c>
      <c r="G200" s="45"/>
      <c r="H200" s="45"/>
      <c r="I200" s="45"/>
      <c r="J200" s="45"/>
      <c r="K200" s="45"/>
      <c r="L200" s="47">
        <f>SUM(F200:K200)</f>
        <v>0.6238583333333334</v>
      </c>
      <c r="M200" s="45"/>
    </row>
    <row r="201" spans="2:13" ht="11.25">
      <c r="B201" s="78">
        <v>4</v>
      </c>
      <c r="C201" s="85"/>
      <c r="D201" s="46" t="s">
        <v>301</v>
      </c>
      <c r="E201" s="46" t="s">
        <v>14</v>
      </c>
      <c r="F201" s="45"/>
      <c r="G201" s="45"/>
      <c r="H201" s="45">
        <v>0.5748</v>
      </c>
      <c r="I201" s="45"/>
      <c r="J201" s="45"/>
      <c r="K201" s="45"/>
      <c r="L201" s="47">
        <f>SUM(F201:K201)</f>
        <v>0.5748</v>
      </c>
      <c r="M201" s="45"/>
    </row>
    <row r="202" spans="2:13" ht="11.25">
      <c r="B202" s="78">
        <v>5</v>
      </c>
      <c r="C202" s="85"/>
      <c r="D202" s="3"/>
      <c r="E202" s="3"/>
      <c r="F202" s="45"/>
      <c r="G202" s="45"/>
      <c r="H202" s="45"/>
      <c r="I202" s="45"/>
      <c r="J202" s="45"/>
      <c r="K202" s="45"/>
      <c r="L202" s="45"/>
      <c r="M202" s="45"/>
    </row>
    <row r="203" spans="2:13" ht="11.25">
      <c r="B203" s="78">
        <v>6</v>
      </c>
      <c r="C203" s="85"/>
      <c r="D203" s="3"/>
      <c r="E203" s="3"/>
      <c r="F203" s="45"/>
      <c r="G203" s="45"/>
      <c r="H203" s="45"/>
      <c r="I203" s="45"/>
      <c r="J203" s="45"/>
      <c r="K203" s="45"/>
      <c r="L203" s="45"/>
      <c r="M203" s="45"/>
    </row>
    <row r="204" spans="2:13" ht="11.25">
      <c r="B204" s="78">
        <v>7</v>
      </c>
      <c r="C204" s="85"/>
      <c r="D204" s="3"/>
      <c r="E204" s="3"/>
      <c r="F204" s="45"/>
      <c r="G204" s="45"/>
      <c r="H204" s="45"/>
      <c r="I204" s="45"/>
      <c r="J204" s="45"/>
      <c r="K204" s="45"/>
      <c r="L204" s="45"/>
      <c r="M204" s="45"/>
    </row>
    <row r="205" spans="2:13" ht="11.25">
      <c r="B205" s="78">
        <v>8</v>
      </c>
      <c r="C205" s="85"/>
      <c r="D205" s="3"/>
      <c r="E205" s="3"/>
      <c r="F205" s="45"/>
      <c r="G205" s="45"/>
      <c r="H205" s="45"/>
      <c r="I205" s="45"/>
      <c r="J205" s="45"/>
      <c r="K205" s="45"/>
      <c r="L205" s="45"/>
      <c r="M205" s="45"/>
    </row>
    <row r="206" spans="2:7" ht="11.25">
      <c r="B206" s="3"/>
      <c r="C206" s="3"/>
      <c r="D206" s="3"/>
      <c r="E206" s="3"/>
      <c r="G206" s="45"/>
    </row>
    <row r="207" spans="2:5" ht="11.25">
      <c r="B207" s="3"/>
      <c r="C207" s="3"/>
      <c r="D207" s="3"/>
      <c r="E207" s="3"/>
    </row>
    <row r="208" spans="2:5" ht="11.25">
      <c r="B208" s="90" t="s">
        <v>49</v>
      </c>
      <c r="C208" s="90"/>
      <c r="D208" s="90"/>
      <c r="E208" s="90"/>
    </row>
    <row r="209" spans="2:5" ht="11.25">
      <c r="B209" s="90"/>
      <c r="C209" s="90"/>
      <c r="D209" s="90"/>
      <c r="E209" s="90"/>
    </row>
    <row r="210" spans="2:13" ht="12.75">
      <c r="B210" s="4"/>
      <c r="C210" s="4"/>
      <c r="D210" s="4"/>
      <c r="E210" s="94" t="s">
        <v>68</v>
      </c>
      <c r="F210" s="94"/>
      <c r="G210" s="94"/>
      <c r="H210" s="94"/>
      <c r="I210" s="94"/>
      <c r="J210" s="94"/>
      <c r="K210" s="45" t="s">
        <v>60</v>
      </c>
      <c r="L210" s="45" t="s">
        <v>67</v>
      </c>
      <c r="M210" s="45" t="s">
        <v>2</v>
      </c>
    </row>
    <row r="211" spans="2:13" ht="11.25">
      <c r="B211" s="85" t="s">
        <v>2</v>
      </c>
      <c r="C211" s="85"/>
      <c r="D211" s="3" t="s">
        <v>0</v>
      </c>
      <c r="E211" s="3" t="s">
        <v>1</v>
      </c>
      <c r="F211" s="45" t="s">
        <v>13</v>
      </c>
      <c r="G211" s="45" t="s">
        <v>218</v>
      </c>
      <c r="H211" s="45" t="s">
        <v>14</v>
      </c>
      <c r="I211" s="45" t="s">
        <v>70</v>
      </c>
      <c r="J211" s="45" t="s">
        <v>218</v>
      </c>
      <c r="K211" s="45" t="s">
        <v>63</v>
      </c>
      <c r="L211" s="45" t="s">
        <v>63</v>
      </c>
      <c r="M211" s="45" t="s">
        <v>63</v>
      </c>
    </row>
    <row r="212" spans="2:17" ht="11.25">
      <c r="B212" s="85"/>
      <c r="C212" s="85"/>
      <c r="D212" s="3"/>
      <c r="E212" s="3"/>
      <c r="F212" s="47"/>
      <c r="G212" s="45"/>
      <c r="H212" s="45"/>
      <c r="I212" s="45"/>
      <c r="J212" s="45"/>
      <c r="K212" s="45"/>
      <c r="L212" s="45"/>
      <c r="M212" s="45"/>
      <c r="Q212" s="63">
        <v>0.9108235009140768</v>
      </c>
    </row>
    <row r="213" spans="2:13" ht="11.25">
      <c r="B213" s="78">
        <v>1</v>
      </c>
      <c r="C213" s="85"/>
      <c r="D213" s="3" t="s">
        <v>241</v>
      </c>
      <c r="E213" s="3" t="s">
        <v>89</v>
      </c>
      <c r="F213" s="45"/>
      <c r="G213" s="47">
        <v>1.2791740585009141</v>
      </c>
      <c r="H213" s="47"/>
      <c r="I213" s="63">
        <v>0.9108235009140768</v>
      </c>
      <c r="J213" s="47"/>
      <c r="K213" s="45"/>
      <c r="L213" s="45">
        <f>SUM(F213:K213)</f>
        <v>2.1899975594149907</v>
      </c>
      <c r="M213" s="45"/>
    </row>
    <row r="214" spans="2:13" ht="11.25">
      <c r="B214" s="78">
        <v>2</v>
      </c>
      <c r="C214" s="85"/>
      <c r="D214" s="3"/>
      <c r="E214" s="3"/>
      <c r="F214" s="45"/>
      <c r="G214" s="45"/>
      <c r="H214" s="45"/>
      <c r="I214" s="45"/>
      <c r="J214" s="45"/>
      <c r="K214" s="45"/>
      <c r="L214" s="45"/>
      <c r="M214" s="45"/>
    </row>
    <row r="215" spans="2:13" ht="11.25">
      <c r="B215" s="78">
        <v>3</v>
      </c>
      <c r="C215" s="85"/>
      <c r="D215" s="3"/>
      <c r="E215" s="3"/>
      <c r="F215" s="45"/>
      <c r="G215" s="45"/>
      <c r="H215" s="45"/>
      <c r="I215" s="45"/>
      <c r="J215" s="45"/>
      <c r="K215" s="45"/>
      <c r="L215" s="45"/>
      <c r="M215" s="45"/>
    </row>
    <row r="216" spans="2:13" ht="11.25">
      <c r="B216" s="78">
        <v>4</v>
      </c>
      <c r="C216" s="85"/>
      <c r="D216" s="3"/>
      <c r="E216" s="3"/>
      <c r="F216" s="45"/>
      <c r="G216" s="45"/>
      <c r="H216" s="45"/>
      <c r="I216" s="45"/>
      <c r="J216" s="45"/>
      <c r="K216" s="45"/>
      <c r="L216" s="45"/>
      <c r="M216" s="45"/>
    </row>
    <row r="217" spans="2:13" ht="11.25">
      <c r="B217" s="78">
        <v>5</v>
      </c>
      <c r="C217" s="85"/>
      <c r="D217" s="3"/>
      <c r="E217" s="3"/>
      <c r="F217" s="45"/>
      <c r="G217" s="45"/>
      <c r="H217" s="45"/>
      <c r="I217" s="45"/>
      <c r="J217" s="45"/>
      <c r="K217" s="45"/>
      <c r="L217" s="45"/>
      <c r="M217" s="45"/>
    </row>
    <row r="218" spans="2:13" ht="11.25">
      <c r="B218" s="78">
        <v>6</v>
      </c>
      <c r="C218" s="85"/>
      <c r="D218" s="3"/>
      <c r="E218" s="3"/>
      <c r="F218" s="45"/>
      <c r="G218" s="45"/>
      <c r="H218" s="45"/>
      <c r="I218" s="45"/>
      <c r="J218" s="45"/>
      <c r="K218" s="45"/>
      <c r="L218" s="45"/>
      <c r="M218" s="45"/>
    </row>
    <row r="219" spans="2:13" ht="11.25">
      <c r="B219" s="78">
        <v>7</v>
      </c>
      <c r="C219" s="85"/>
      <c r="D219" s="3"/>
      <c r="E219" s="3"/>
      <c r="F219" s="45"/>
      <c r="G219" s="45"/>
      <c r="H219" s="45"/>
      <c r="I219" s="45"/>
      <c r="J219" s="45"/>
      <c r="K219" s="45"/>
      <c r="L219" s="45"/>
      <c r="M219" s="45"/>
    </row>
    <row r="220" spans="2:13" ht="11.25">
      <c r="B220" s="78">
        <v>8</v>
      </c>
      <c r="C220" s="85"/>
      <c r="D220" s="3"/>
      <c r="E220" s="3"/>
      <c r="F220" s="45"/>
      <c r="G220" s="45"/>
      <c r="H220" s="45"/>
      <c r="I220" s="45"/>
      <c r="J220" s="45"/>
      <c r="K220" s="45"/>
      <c r="L220" s="45"/>
      <c r="M220" s="45"/>
    </row>
    <row r="221" spans="2:7" ht="11.25">
      <c r="B221" s="1"/>
      <c r="C221" s="1"/>
      <c r="D221" s="1"/>
      <c r="E221" s="1"/>
      <c r="G221" s="45"/>
    </row>
    <row r="222" spans="2:5" ht="11.25">
      <c r="B222" s="1"/>
      <c r="C222" s="1"/>
      <c r="D222" s="1"/>
      <c r="E222" s="1"/>
    </row>
    <row r="223" spans="2:5" ht="11.25">
      <c r="B223" s="1"/>
      <c r="C223" s="1"/>
      <c r="D223" s="1"/>
      <c r="E223" s="1"/>
    </row>
    <row r="224" spans="2:5" ht="11.25">
      <c r="B224" s="1"/>
      <c r="C224" s="1"/>
      <c r="D224" s="1"/>
      <c r="E224" s="1"/>
    </row>
    <row r="225" spans="2:5" ht="11.25">
      <c r="B225" s="1"/>
      <c r="C225" s="1"/>
      <c r="D225" s="1"/>
      <c r="E225" s="1"/>
    </row>
    <row r="226" spans="2:5" ht="11.25">
      <c r="B226" s="1"/>
      <c r="C226" s="1"/>
      <c r="D226" s="1"/>
      <c r="E226" s="1"/>
    </row>
    <row r="227" spans="2:5" ht="11.25">
      <c r="B227" s="1"/>
      <c r="C227" s="1"/>
      <c r="D227" s="1"/>
      <c r="E227" s="1"/>
    </row>
    <row r="228" spans="2:5" ht="11.25">
      <c r="B228" s="1"/>
      <c r="C228" s="1"/>
      <c r="D228" s="1"/>
      <c r="E228" s="1"/>
    </row>
    <row r="229" spans="2:5" ht="11.25">
      <c r="B229" s="1"/>
      <c r="C229" s="1"/>
      <c r="D229" s="1"/>
      <c r="E229" s="1"/>
    </row>
    <row r="230" spans="2:5" ht="11.25">
      <c r="B230" s="90" t="s">
        <v>50</v>
      </c>
      <c r="C230" s="90"/>
      <c r="D230" s="90"/>
      <c r="E230" s="90"/>
    </row>
    <row r="231" spans="2:5" ht="11.25">
      <c r="B231" s="90"/>
      <c r="C231" s="90"/>
      <c r="D231" s="90"/>
      <c r="E231" s="90"/>
    </row>
    <row r="232" spans="2:13" ht="12.75">
      <c r="B232" s="4"/>
      <c r="C232" s="4"/>
      <c r="D232" s="4"/>
      <c r="E232" s="94" t="s">
        <v>68</v>
      </c>
      <c r="F232" s="94"/>
      <c r="G232" s="94"/>
      <c r="H232" s="94"/>
      <c r="I232" s="94"/>
      <c r="J232" s="94"/>
      <c r="K232" s="45" t="s">
        <v>60</v>
      </c>
      <c r="L232" s="45" t="s">
        <v>67</v>
      </c>
      <c r="M232" s="45" t="s">
        <v>2</v>
      </c>
    </row>
    <row r="233" spans="2:13" ht="11.25">
      <c r="B233" s="85" t="s">
        <v>2</v>
      </c>
      <c r="C233" s="85"/>
      <c r="D233" s="3" t="s">
        <v>0</v>
      </c>
      <c r="E233" s="3" t="s">
        <v>1</v>
      </c>
      <c r="F233" s="45" t="s">
        <v>13</v>
      </c>
      <c r="G233" s="45" t="s">
        <v>218</v>
      </c>
      <c r="H233" s="45" t="s">
        <v>14</v>
      </c>
      <c r="I233" s="45" t="s">
        <v>70</v>
      </c>
      <c r="J233" s="45" t="s">
        <v>218</v>
      </c>
      <c r="K233" s="45" t="s">
        <v>63</v>
      </c>
      <c r="L233" s="45" t="s">
        <v>63</v>
      </c>
      <c r="M233" s="45" t="s">
        <v>63</v>
      </c>
    </row>
    <row r="234" spans="2:13" ht="11.25">
      <c r="B234" s="85"/>
      <c r="C234" s="85"/>
      <c r="D234" s="3"/>
      <c r="E234" s="3"/>
      <c r="F234" s="47"/>
      <c r="G234" s="45"/>
      <c r="H234" s="45"/>
      <c r="I234" s="45"/>
      <c r="J234" s="45"/>
      <c r="K234" s="45"/>
      <c r="L234" s="45"/>
      <c r="M234" s="45"/>
    </row>
    <row r="235" spans="2:13" ht="11.25">
      <c r="B235" s="78">
        <v>1</v>
      </c>
      <c r="C235" s="85"/>
      <c r="D235" s="3"/>
      <c r="E235" s="3"/>
      <c r="F235" s="45"/>
      <c r="G235" s="45"/>
      <c r="H235" s="45"/>
      <c r="I235" s="45"/>
      <c r="J235" s="45"/>
      <c r="K235" s="45"/>
      <c r="L235" s="45"/>
      <c r="M235" s="45"/>
    </row>
    <row r="236" spans="2:13" ht="11.25">
      <c r="B236" s="78">
        <v>2</v>
      </c>
      <c r="C236" s="85"/>
      <c r="D236" s="3"/>
      <c r="E236" s="3"/>
      <c r="F236" s="45"/>
      <c r="G236" s="45"/>
      <c r="H236" s="45"/>
      <c r="I236" s="45"/>
      <c r="J236" s="45"/>
      <c r="K236" s="45"/>
      <c r="L236" s="45"/>
      <c r="M236" s="45"/>
    </row>
    <row r="237" spans="2:13" ht="11.25">
      <c r="B237" s="78">
        <v>3</v>
      </c>
      <c r="C237" s="85"/>
      <c r="D237" s="3"/>
      <c r="E237" s="3"/>
      <c r="F237" s="45"/>
      <c r="G237" s="45"/>
      <c r="H237" s="45"/>
      <c r="I237" s="45"/>
      <c r="J237" s="45"/>
      <c r="K237" s="45"/>
      <c r="L237" s="45"/>
      <c r="M237" s="45"/>
    </row>
    <row r="238" spans="2:13" ht="11.25">
      <c r="B238" s="78">
        <v>4</v>
      </c>
      <c r="C238" s="85"/>
      <c r="D238" s="3"/>
      <c r="E238" s="3"/>
      <c r="F238" s="45"/>
      <c r="G238" s="45"/>
      <c r="H238" s="45"/>
      <c r="I238" s="45"/>
      <c r="J238" s="45"/>
      <c r="K238" s="45"/>
      <c r="L238" s="45"/>
      <c r="M238" s="45"/>
    </row>
    <row r="239" spans="2:13" ht="11.25">
      <c r="B239" s="78">
        <v>5</v>
      </c>
      <c r="C239" s="85"/>
      <c r="D239" s="3"/>
      <c r="E239" s="3"/>
      <c r="F239" s="45"/>
      <c r="G239" s="45"/>
      <c r="H239" s="45"/>
      <c r="I239" s="45"/>
      <c r="J239" s="45"/>
      <c r="K239" s="45"/>
      <c r="L239" s="45"/>
      <c r="M239" s="45"/>
    </row>
    <row r="240" spans="2:13" ht="11.25">
      <c r="B240" s="78">
        <v>6</v>
      </c>
      <c r="C240" s="85"/>
      <c r="D240" s="3"/>
      <c r="E240" s="3"/>
      <c r="F240" s="45"/>
      <c r="G240" s="45"/>
      <c r="H240" s="45"/>
      <c r="I240" s="45"/>
      <c r="J240" s="45"/>
      <c r="K240" s="45"/>
      <c r="L240" s="45"/>
      <c r="M240" s="45"/>
    </row>
    <row r="241" spans="2:13" ht="11.25">
      <c r="B241" s="78">
        <v>7</v>
      </c>
      <c r="C241" s="85"/>
      <c r="D241" s="3"/>
      <c r="E241" s="3"/>
      <c r="F241" s="45"/>
      <c r="G241" s="45"/>
      <c r="H241" s="45"/>
      <c r="I241" s="45"/>
      <c r="J241" s="45"/>
      <c r="K241" s="45"/>
      <c r="L241" s="45"/>
      <c r="M241" s="45"/>
    </row>
    <row r="242" spans="2:13" ht="11.25">
      <c r="B242" s="78">
        <v>8</v>
      </c>
      <c r="C242" s="85"/>
      <c r="D242" s="3"/>
      <c r="E242" s="3"/>
      <c r="F242" s="45"/>
      <c r="G242" s="45"/>
      <c r="H242" s="45"/>
      <c r="I242" s="45"/>
      <c r="J242" s="45"/>
      <c r="K242" s="45"/>
      <c r="L242" s="45"/>
      <c r="M242" s="45"/>
    </row>
    <row r="243" spans="2:7" ht="11.25">
      <c r="B243" s="3"/>
      <c r="C243" s="3"/>
      <c r="D243" s="3"/>
      <c r="E243" s="3"/>
      <c r="G243" s="45"/>
    </row>
    <row r="244" spans="2:5" ht="11.25">
      <c r="B244" s="3"/>
      <c r="C244" s="3"/>
      <c r="D244" s="3"/>
      <c r="E244" s="3"/>
    </row>
    <row r="245" spans="2:5" ht="11.25">
      <c r="B245" s="90" t="s">
        <v>48</v>
      </c>
      <c r="C245" s="90"/>
      <c r="D245" s="90"/>
      <c r="E245" s="90"/>
    </row>
    <row r="246" spans="2:5" ht="11.25">
      <c r="B246" s="90"/>
      <c r="C246" s="90"/>
      <c r="D246" s="90"/>
      <c r="E246" s="90"/>
    </row>
    <row r="247" spans="2:13" ht="12.75">
      <c r="B247" s="4"/>
      <c r="C247" s="4"/>
      <c r="D247" s="4"/>
      <c r="E247" s="94" t="s">
        <v>68</v>
      </c>
      <c r="F247" s="94"/>
      <c r="G247" s="94"/>
      <c r="H247" s="94"/>
      <c r="I247" s="94"/>
      <c r="J247" s="94"/>
      <c r="K247" s="45" t="s">
        <v>60</v>
      </c>
      <c r="L247" s="45" t="s">
        <v>67</v>
      </c>
      <c r="M247" s="45" t="s">
        <v>2</v>
      </c>
    </row>
    <row r="248" spans="2:13" ht="11.25">
      <c r="B248" s="85" t="s">
        <v>2</v>
      </c>
      <c r="C248" s="85"/>
      <c r="D248" s="3" t="s">
        <v>0</v>
      </c>
      <c r="E248" s="3" t="s">
        <v>1</v>
      </c>
      <c r="F248" s="45" t="s">
        <v>13</v>
      </c>
      <c r="G248" s="45" t="s">
        <v>218</v>
      </c>
      <c r="H248" s="45" t="s">
        <v>14</v>
      </c>
      <c r="I248" s="45" t="s">
        <v>70</v>
      </c>
      <c r="J248" s="45" t="s">
        <v>218</v>
      </c>
      <c r="K248" s="45" t="s">
        <v>63</v>
      </c>
      <c r="L248" s="45" t="s">
        <v>63</v>
      </c>
      <c r="M248" s="45" t="s">
        <v>63</v>
      </c>
    </row>
    <row r="249" spans="2:13" ht="11.25">
      <c r="B249" s="85"/>
      <c r="C249" s="85"/>
      <c r="D249" s="3"/>
      <c r="E249" s="3"/>
      <c r="F249" s="47"/>
      <c r="G249" s="45"/>
      <c r="H249" s="45"/>
      <c r="I249" s="45"/>
      <c r="J249" s="45"/>
      <c r="K249" s="45"/>
      <c r="L249" s="45"/>
      <c r="M249" s="45"/>
    </row>
    <row r="250" spans="2:13" ht="11.25">
      <c r="B250" s="78">
        <v>1</v>
      </c>
      <c r="C250" s="85"/>
      <c r="D250" s="3"/>
      <c r="E250" s="3"/>
      <c r="F250" s="45"/>
      <c r="G250" s="45"/>
      <c r="H250" s="45"/>
      <c r="I250" s="45"/>
      <c r="J250" s="45"/>
      <c r="K250" s="45"/>
      <c r="L250" s="45"/>
      <c r="M250" s="45"/>
    </row>
    <row r="251" spans="2:13" ht="11.25">
      <c r="B251" s="78">
        <v>2</v>
      </c>
      <c r="C251" s="85"/>
      <c r="D251" s="3"/>
      <c r="E251" s="3"/>
      <c r="F251" s="45"/>
      <c r="G251" s="45"/>
      <c r="H251" s="45"/>
      <c r="I251" s="45"/>
      <c r="J251" s="45"/>
      <c r="K251" s="45"/>
      <c r="L251" s="45"/>
      <c r="M251" s="45"/>
    </row>
    <row r="252" spans="2:13" ht="11.25">
      <c r="B252" s="78">
        <v>3</v>
      </c>
      <c r="C252" s="85"/>
      <c r="D252" s="3"/>
      <c r="E252" s="3"/>
      <c r="F252" s="45"/>
      <c r="G252" s="45"/>
      <c r="H252" s="45"/>
      <c r="I252" s="45"/>
      <c r="J252" s="45"/>
      <c r="K252" s="45"/>
      <c r="L252" s="45"/>
      <c r="M252" s="45"/>
    </row>
    <row r="253" spans="2:13" ht="11.25">
      <c r="B253" s="78">
        <v>4</v>
      </c>
      <c r="C253" s="85"/>
      <c r="D253" s="3"/>
      <c r="E253" s="3"/>
      <c r="F253" s="45"/>
      <c r="G253" s="45"/>
      <c r="H253" s="45"/>
      <c r="I253" s="45"/>
      <c r="J253" s="45"/>
      <c r="K253" s="45"/>
      <c r="L253" s="45"/>
      <c r="M253" s="45"/>
    </row>
    <row r="254" spans="2:13" ht="11.25">
      <c r="B254" s="78">
        <v>5</v>
      </c>
      <c r="C254" s="85"/>
      <c r="D254" s="3"/>
      <c r="E254" s="3"/>
      <c r="F254" s="45"/>
      <c r="G254" s="45"/>
      <c r="H254" s="45"/>
      <c r="I254" s="45"/>
      <c r="J254" s="45"/>
      <c r="K254" s="45"/>
      <c r="L254" s="45"/>
      <c r="M254" s="45"/>
    </row>
    <row r="255" spans="2:13" ht="11.25">
      <c r="B255" s="78">
        <v>6</v>
      </c>
      <c r="C255" s="85"/>
      <c r="D255" s="3"/>
      <c r="E255" s="3"/>
      <c r="F255" s="45"/>
      <c r="G255" s="45"/>
      <c r="H255" s="45"/>
      <c r="I255" s="45"/>
      <c r="J255" s="45"/>
      <c r="K255" s="45"/>
      <c r="L255" s="45"/>
      <c r="M255" s="45"/>
    </row>
    <row r="256" spans="2:13" ht="11.25">
      <c r="B256" s="78">
        <v>7</v>
      </c>
      <c r="C256" s="85"/>
      <c r="D256" s="3"/>
      <c r="E256" s="3"/>
      <c r="F256" s="45"/>
      <c r="G256" s="45"/>
      <c r="H256" s="45"/>
      <c r="I256" s="45"/>
      <c r="J256" s="45"/>
      <c r="K256" s="45"/>
      <c r="L256" s="45"/>
      <c r="M256" s="45"/>
    </row>
    <row r="257" spans="2:13" ht="11.25">
      <c r="B257" s="78">
        <v>8</v>
      </c>
      <c r="C257" s="85"/>
      <c r="D257" s="3"/>
      <c r="E257" s="3"/>
      <c r="F257" s="45"/>
      <c r="G257" s="45"/>
      <c r="H257" s="45"/>
      <c r="I257" s="45"/>
      <c r="J257" s="45"/>
      <c r="K257" s="45"/>
      <c r="L257" s="45"/>
      <c r="M257" s="45"/>
    </row>
    <row r="258" spans="2:7" ht="11.25">
      <c r="B258" s="1"/>
      <c r="C258" s="1"/>
      <c r="D258" s="1"/>
      <c r="E258" s="1"/>
      <c r="G258" s="45"/>
    </row>
    <row r="259" spans="2:5" ht="11.25">
      <c r="B259" s="1"/>
      <c r="C259" s="1"/>
      <c r="D259" s="1"/>
      <c r="E259" s="1"/>
    </row>
    <row r="260" spans="2:5" ht="11.25">
      <c r="B260" s="90" t="s">
        <v>51</v>
      </c>
      <c r="C260" s="90"/>
      <c r="D260" s="90"/>
      <c r="E260" s="90"/>
    </row>
    <row r="261" spans="2:5" ht="11.25">
      <c r="B261" s="90"/>
      <c r="C261" s="90"/>
      <c r="D261" s="90"/>
      <c r="E261" s="90"/>
    </row>
    <row r="262" spans="2:13" ht="12.75">
      <c r="B262" s="4"/>
      <c r="C262" s="4"/>
      <c r="D262" s="4"/>
      <c r="E262" s="94" t="s">
        <v>68</v>
      </c>
      <c r="F262" s="94"/>
      <c r="G262" s="94"/>
      <c r="H262" s="94"/>
      <c r="I262" s="94"/>
      <c r="J262" s="94"/>
      <c r="K262" s="45" t="s">
        <v>60</v>
      </c>
      <c r="L262" s="45" t="s">
        <v>67</v>
      </c>
      <c r="M262" s="45" t="s">
        <v>2</v>
      </c>
    </row>
    <row r="263" spans="2:13" ht="11.25">
      <c r="B263" s="85" t="s">
        <v>2</v>
      </c>
      <c r="C263" s="85"/>
      <c r="D263" s="3" t="s">
        <v>0</v>
      </c>
      <c r="E263" s="3" t="s">
        <v>1</v>
      </c>
      <c r="F263" s="45" t="s">
        <v>13</v>
      </c>
      <c r="G263" s="45" t="s">
        <v>218</v>
      </c>
      <c r="H263" s="45" t="s">
        <v>14</v>
      </c>
      <c r="I263" s="45" t="s">
        <v>70</v>
      </c>
      <c r="J263" s="45" t="s">
        <v>218</v>
      </c>
      <c r="K263" s="45" t="s">
        <v>63</v>
      </c>
      <c r="L263" s="45" t="s">
        <v>63</v>
      </c>
      <c r="M263" s="45" t="s">
        <v>63</v>
      </c>
    </row>
    <row r="264" spans="2:13" ht="11.25">
      <c r="B264" s="85"/>
      <c r="C264" s="85"/>
      <c r="D264" s="3"/>
      <c r="E264" s="3"/>
      <c r="F264" s="47"/>
      <c r="G264" s="45"/>
      <c r="H264" s="45"/>
      <c r="I264" s="45"/>
      <c r="J264" s="45"/>
      <c r="K264" s="45"/>
      <c r="L264" s="45"/>
      <c r="M264" s="45"/>
    </row>
    <row r="265" spans="2:16" ht="11.25">
      <c r="B265" s="85" t="s">
        <v>16</v>
      </c>
      <c r="C265" s="85"/>
      <c r="D265" s="46" t="s">
        <v>136</v>
      </c>
      <c r="E265" s="46" t="s">
        <v>69</v>
      </c>
      <c r="F265" s="47">
        <v>1.051681865443425</v>
      </c>
      <c r="G265" s="47">
        <v>0.44730028287461765</v>
      </c>
      <c r="H265" s="47">
        <v>1.06918250764526</v>
      </c>
      <c r="I265" s="63">
        <v>0.8173060626911315</v>
      </c>
      <c r="J265" s="45"/>
      <c r="K265" s="45"/>
      <c r="L265" s="47">
        <f>SUM(F265:K265)</f>
        <v>3.3854707186544344</v>
      </c>
      <c r="M265" s="45"/>
      <c r="O265" s="51"/>
      <c r="P265" s="51"/>
    </row>
    <row r="266" spans="2:16" ht="11.25">
      <c r="B266" s="85" t="s">
        <v>17</v>
      </c>
      <c r="C266" s="85"/>
      <c r="D266" s="46" t="s">
        <v>137</v>
      </c>
      <c r="E266" s="46" t="s">
        <v>105</v>
      </c>
      <c r="F266" s="47">
        <v>0.5916805810397553</v>
      </c>
      <c r="G266" s="47">
        <v>1.050223478593272</v>
      </c>
      <c r="H266" s="47"/>
      <c r="I266" s="63">
        <v>1.1098105581039754</v>
      </c>
      <c r="J266" s="47"/>
      <c r="K266" s="45"/>
      <c r="L266" s="47">
        <f>SUM(F266:K266)</f>
        <v>2.7517146177370027</v>
      </c>
      <c r="M266" s="45"/>
      <c r="O266" s="51"/>
      <c r="P266" s="51"/>
    </row>
    <row r="267" spans="2:16" ht="11.25">
      <c r="B267" s="85" t="s">
        <v>18</v>
      </c>
      <c r="C267" s="85"/>
      <c r="D267" s="46" t="s">
        <v>361</v>
      </c>
      <c r="E267" s="46" t="s">
        <v>354</v>
      </c>
      <c r="F267" s="45"/>
      <c r="G267" s="45"/>
      <c r="H267" s="45"/>
      <c r="I267" s="63">
        <v>0.5875122018348624</v>
      </c>
      <c r="J267" s="45"/>
      <c r="K267" s="45"/>
      <c r="L267" s="47">
        <f>SUM(F267:K267)</f>
        <v>0.5875122018348624</v>
      </c>
      <c r="M267" s="45"/>
      <c r="O267" s="46"/>
      <c r="P267" s="46"/>
    </row>
    <row r="268" spans="2:16" ht="11.25">
      <c r="B268" s="85" t="s">
        <v>19</v>
      </c>
      <c r="C268" s="85"/>
      <c r="D268" s="46" t="s">
        <v>304</v>
      </c>
      <c r="E268" s="46" t="s">
        <v>14</v>
      </c>
      <c r="F268" s="45"/>
      <c r="G268" s="45"/>
      <c r="H268" s="47">
        <v>0.4385499617737003</v>
      </c>
      <c r="I268" s="45"/>
      <c r="J268" s="45"/>
      <c r="K268" s="45"/>
      <c r="L268" s="47">
        <f>SUM(F268:K268)</f>
        <v>0.4385499617737003</v>
      </c>
      <c r="M268" s="45"/>
      <c r="O268" s="46"/>
      <c r="P268" s="46"/>
    </row>
    <row r="269" spans="2:16" ht="11.25">
      <c r="B269" s="85" t="s">
        <v>20</v>
      </c>
      <c r="C269" s="85"/>
      <c r="D269" s="46" t="s">
        <v>362</v>
      </c>
      <c r="E269" s="46" t="s">
        <v>105</v>
      </c>
      <c r="F269" s="45"/>
      <c r="G269" s="45"/>
      <c r="H269" s="45"/>
      <c r="I269" s="63">
        <v>0.27167351681957186</v>
      </c>
      <c r="J269" s="45"/>
      <c r="K269" s="45"/>
      <c r="L269" s="47">
        <f>SUM(F269:K269)</f>
        <v>0.27167351681957186</v>
      </c>
      <c r="M269" s="45"/>
      <c r="O269" s="46"/>
      <c r="P269" s="46"/>
    </row>
    <row r="270" spans="2:13" ht="11.25">
      <c r="B270" s="85" t="s">
        <v>21</v>
      </c>
      <c r="C270" s="85"/>
      <c r="D270" s="3"/>
      <c r="E270" s="3"/>
      <c r="F270" s="45"/>
      <c r="G270" s="45"/>
      <c r="H270" s="45"/>
      <c r="I270" s="45"/>
      <c r="J270" s="45"/>
      <c r="K270" s="45"/>
      <c r="L270" s="45"/>
      <c r="M270" s="45"/>
    </row>
    <row r="271" spans="2:13" ht="11.25">
      <c r="B271" s="85" t="s">
        <v>22</v>
      </c>
      <c r="C271" s="85"/>
      <c r="D271" s="3"/>
      <c r="E271" s="3"/>
      <c r="F271" s="45"/>
      <c r="G271" s="45"/>
      <c r="H271" s="45"/>
      <c r="I271" s="45"/>
      <c r="J271" s="45"/>
      <c r="K271" s="45"/>
      <c r="L271" s="45"/>
      <c r="M271" s="45"/>
    </row>
    <row r="272" spans="2:13" ht="11.25">
      <c r="B272" s="85" t="s">
        <v>23</v>
      </c>
      <c r="C272" s="85"/>
      <c r="D272" s="3"/>
      <c r="E272" s="3"/>
      <c r="F272" s="45"/>
      <c r="G272" s="45"/>
      <c r="H272" s="45"/>
      <c r="I272" s="45"/>
      <c r="J272" s="45"/>
      <c r="K272" s="45"/>
      <c r="L272" s="45"/>
      <c r="M272" s="45"/>
    </row>
    <row r="273" spans="2:7" ht="11.25">
      <c r="B273" s="3"/>
      <c r="C273" s="3"/>
      <c r="D273" s="3"/>
      <c r="E273" s="3"/>
      <c r="G273" s="45"/>
    </row>
    <row r="274" spans="2:5" ht="11.25">
      <c r="B274" s="3"/>
      <c r="C274" s="3"/>
      <c r="D274" s="3"/>
      <c r="E274" s="3"/>
    </row>
    <row r="275" spans="2:5" ht="11.25">
      <c r="B275" s="90" t="s">
        <v>52</v>
      </c>
      <c r="C275" s="90"/>
      <c r="D275" s="90"/>
      <c r="E275" s="90"/>
    </row>
    <row r="276" spans="2:5" ht="11.25">
      <c r="B276" s="90"/>
      <c r="C276" s="90"/>
      <c r="D276" s="90"/>
      <c r="E276" s="90"/>
    </row>
    <row r="277" spans="2:13" ht="12.75">
      <c r="B277" s="4"/>
      <c r="C277" s="4"/>
      <c r="D277" s="4"/>
      <c r="E277" s="94" t="s">
        <v>68</v>
      </c>
      <c r="F277" s="94"/>
      <c r="G277" s="94"/>
      <c r="H277" s="94"/>
      <c r="I277" s="94"/>
      <c r="J277" s="94"/>
      <c r="K277" s="45" t="s">
        <v>60</v>
      </c>
      <c r="L277" s="45" t="s">
        <v>67</v>
      </c>
      <c r="M277" s="45" t="s">
        <v>2</v>
      </c>
    </row>
    <row r="278" spans="2:13" ht="11.25">
      <c r="B278" s="85" t="s">
        <v>2</v>
      </c>
      <c r="C278" s="85"/>
      <c r="D278" s="3" t="s">
        <v>0</v>
      </c>
      <c r="E278" s="3" t="s">
        <v>1</v>
      </c>
      <c r="F278" s="45" t="s">
        <v>13</v>
      </c>
      <c r="G278" s="45" t="s">
        <v>218</v>
      </c>
      <c r="H278" s="45" t="s">
        <v>14</v>
      </c>
      <c r="I278" s="45" t="s">
        <v>70</v>
      </c>
      <c r="J278" s="45" t="s">
        <v>218</v>
      </c>
      <c r="K278" s="45" t="s">
        <v>63</v>
      </c>
      <c r="L278" s="45" t="s">
        <v>63</v>
      </c>
      <c r="M278" s="45" t="s">
        <v>63</v>
      </c>
    </row>
    <row r="279" spans="2:13" ht="11.25">
      <c r="B279" s="85"/>
      <c r="C279" s="85"/>
      <c r="D279" s="3"/>
      <c r="E279" s="3"/>
      <c r="F279" s="47"/>
      <c r="G279" s="45"/>
      <c r="H279" s="45"/>
      <c r="I279" s="45"/>
      <c r="J279" s="45"/>
      <c r="K279" s="45"/>
      <c r="L279" s="45"/>
      <c r="M279" s="45"/>
    </row>
    <row r="280" spans="2:13" ht="11.25">
      <c r="B280" s="85" t="s">
        <v>16</v>
      </c>
      <c r="C280" s="85"/>
      <c r="D280" s="46" t="s">
        <v>368</v>
      </c>
      <c r="E280" s="46" t="s">
        <v>354</v>
      </c>
      <c r="F280" s="45"/>
      <c r="G280" s="45"/>
      <c r="H280" s="45"/>
      <c r="I280" s="45">
        <v>0.6748999999999999</v>
      </c>
      <c r="J280" s="45"/>
      <c r="K280" s="45"/>
      <c r="L280" s="45">
        <f>SUM(F280:K280)</f>
        <v>0.6748999999999999</v>
      </c>
      <c r="M280" s="45"/>
    </row>
    <row r="281" spans="2:13" ht="11.25">
      <c r="B281" s="85" t="s">
        <v>17</v>
      </c>
      <c r="C281" s="85"/>
      <c r="D281" s="3"/>
      <c r="E281" s="3"/>
      <c r="F281" s="45"/>
      <c r="G281" s="45"/>
      <c r="H281" s="45"/>
      <c r="I281" s="45"/>
      <c r="J281" s="45"/>
      <c r="K281" s="45"/>
      <c r="L281" s="45"/>
      <c r="M281" s="45"/>
    </row>
    <row r="282" spans="2:13" ht="11.25">
      <c r="B282" s="85" t="s">
        <v>18</v>
      </c>
      <c r="C282" s="85"/>
      <c r="D282" s="3"/>
      <c r="E282" s="3"/>
      <c r="F282" s="45"/>
      <c r="G282" s="45"/>
      <c r="H282" s="45"/>
      <c r="I282" s="45"/>
      <c r="J282" s="45"/>
      <c r="K282" s="45"/>
      <c r="L282" s="45"/>
      <c r="M282" s="45"/>
    </row>
    <row r="283" spans="2:13" ht="11.25">
      <c r="B283" s="85" t="s">
        <v>19</v>
      </c>
      <c r="C283" s="85"/>
      <c r="D283" s="3"/>
      <c r="E283" s="3"/>
      <c r="F283" s="45"/>
      <c r="G283" s="45"/>
      <c r="H283" s="45"/>
      <c r="I283" s="45"/>
      <c r="J283" s="45"/>
      <c r="K283" s="45"/>
      <c r="L283" s="45"/>
      <c r="M283" s="45"/>
    </row>
    <row r="284" spans="2:13" ht="11.25">
      <c r="B284" s="85" t="s">
        <v>20</v>
      </c>
      <c r="C284" s="85"/>
      <c r="D284" s="3"/>
      <c r="E284" s="3"/>
      <c r="F284" s="45"/>
      <c r="G284" s="45"/>
      <c r="H284" s="45"/>
      <c r="I284" s="45"/>
      <c r="J284" s="45"/>
      <c r="K284" s="45"/>
      <c r="L284" s="45"/>
      <c r="M284" s="45"/>
    </row>
    <row r="285" spans="2:13" ht="11.25">
      <c r="B285" s="85" t="s">
        <v>21</v>
      </c>
      <c r="C285" s="85"/>
      <c r="D285" s="3"/>
      <c r="E285" s="3"/>
      <c r="F285" s="45"/>
      <c r="G285" s="45"/>
      <c r="H285" s="45"/>
      <c r="I285" s="45"/>
      <c r="J285" s="45"/>
      <c r="K285" s="45"/>
      <c r="L285" s="45"/>
      <c r="M285" s="45"/>
    </row>
    <row r="286" spans="2:13" ht="11.25">
      <c r="B286" s="85" t="s">
        <v>22</v>
      </c>
      <c r="C286" s="85"/>
      <c r="D286" s="3"/>
      <c r="E286" s="3"/>
      <c r="F286" s="45"/>
      <c r="G286" s="45"/>
      <c r="H286" s="45"/>
      <c r="I286" s="45"/>
      <c r="J286" s="45"/>
      <c r="K286" s="45"/>
      <c r="L286" s="45"/>
      <c r="M286" s="45"/>
    </row>
    <row r="287" spans="2:13" ht="11.25">
      <c r="B287" s="85" t="s">
        <v>23</v>
      </c>
      <c r="C287" s="85"/>
      <c r="D287" s="3"/>
      <c r="E287" s="3"/>
      <c r="F287" s="45"/>
      <c r="G287" s="45"/>
      <c r="H287" s="45"/>
      <c r="I287" s="45"/>
      <c r="J287" s="45"/>
      <c r="K287" s="45"/>
      <c r="L287" s="45"/>
      <c r="M287" s="45"/>
    </row>
    <row r="288" spans="2:7" ht="11.25">
      <c r="B288" s="1"/>
      <c r="C288" s="1"/>
      <c r="D288" s="1"/>
      <c r="E288" s="1"/>
      <c r="G288" s="45"/>
    </row>
    <row r="289" spans="2:5" ht="11.25">
      <c r="B289" s="1"/>
      <c r="C289" s="1"/>
      <c r="D289" s="1"/>
      <c r="E289" s="1"/>
    </row>
    <row r="290" spans="2:5" ht="11.25">
      <c r="B290" s="1"/>
      <c r="C290" s="1"/>
      <c r="D290" s="1"/>
      <c r="E290" s="1"/>
    </row>
    <row r="291" spans="2:5" ht="11.25">
      <c r="B291" s="1"/>
      <c r="C291" s="1"/>
      <c r="D291" s="1"/>
      <c r="E291" s="1"/>
    </row>
    <row r="292" spans="2:5" ht="11.25">
      <c r="B292" s="1"/>
      <c r="C292" s="1"/>
      <c r="D292" s="1"/>
      <c r="E292" s="1"/>
    </row>
    <row r="293" spans="2:5" ht="11.25">
      <c r="B293" s="1"/>
      <c r="C293" s="1"/>
      <c r="D293" s="1"/>
      <c r="E293" s="1"/>
    </row>
    <row r="294" spans="2:5" ht="11.25">
      <c r="B294" s="1"/>
      <c r="C294" s="1"/>
      <c r="D294" s="1"/>
      <c r="E294" s="1"/>
    </row>
    <row r="295" spans="2:5" ht="11.25">
      <c r="B295" s="1"/>
      <c r="C295" s="1"/>
      <c r="D295" s="1"/>
      <c r="E295" s="1"/>
    </row>
    <row r="296" spans="2:5" ht="11.25">
      <c r="B296" s="1"/>
      <c r="C296" s="1"/>
      <c r="D296" s="1"/>
      <c r="E296" s="1"/>
    </row>
    <row r="297" spans="2:5" ht="11.25">
      <c r="B297" s="90" t="s">
        <v>53</v>
      </c>
      <c r="C297" s="90"/>
      <c r="D297" s="90"/>
      <c r="E297" s="90"/>
    </row>
    <row r="298" spans="2:5" ht="11.25">
      <c r="B298" s="90"/>
      <c r="C298" s="90"/>
      <c r="D298" s="90"/>
      <c r="E298" s="90"/>
    </row>
    <row r="299" spans="2:13" ht="12.75">
      <c r="B299" s="4"/>
      <c r="C299" s="4"/>
      <c r="D299" s="4"/>
      <c r="E299" s="94" t="s">
        <v>68</v>
      </c>
      <c r="F299" s="94"/>
      <c r="G299" s="94"/>
      <c r="H299" s="94"/>
      <c r="I299" s="94"/>
      <c r="J299" s="94"/>
      <c r="K299" s="45" t="s">
        <v>60</v>
      </c>
      <c r="L299" s="45" t="s">
        <v>67</v>
      </c>
      <c r="M299" s="45" t="s">
        <v>2</v>
      </c>
    </row>
    <row r="300" spans="2:13" ht="11.25">
      <c r="B300" s="85" t="s">
        <v>2</v>
      </c>
      <c r="C300" s="85"/>
      <c r="D300" s="3" t="s">
        <v>0</v>
      </c>
      <c r="E300" s="3" t="s">
        <v>1</v>
      </c>
      <c r="F300" s="45" t="s">
        <v>13</v>
      </c>
      <c r="G300" s="45" t="s">
        <v>218</v>
      </c>
      <c r="H300" s="45" t="s">
        <v>14</v>
      </c>
      <c r="I300" s="45" t="s">
        <v>70</v>
      </c>
      <c r="J300" s="45" t="s">
        <v>218</v>
      </c>
      <c r="K300" s="45" t="s">
        <v>63</v>
      </c>
      <c r="L300" s="45" t="s">
        <v>63</v>
      </c>
      <c r="M300" s="45" t="s">
        <v>63</v>
      </c>
    </row>
    <row r="301" spans="2:13" ht="11.25">
      <c r="B301" s="85"/>
      <c r="C301" s="85"/>
      <c r="D301" s="3"/>
      <c r="E301" s="3"/>
      <c r="F301" s="47"/>
      <c r="G301" s="45"/>
      <c r="H301" s="45"/>
      <c r="I301" s="45"/>
      <c r="J301" s="45"/>
      <c r="K301" s="45"/>
      <c r="L301" s="45"/>
      <c r="M301" s="45"/>
    </row>
    <row r="302" spans="2:13" ht="11.25">
      <c r="B302" s="85" t="s">
        <v>16</v>
      </c>
      <c r="C302" s="85"/>
      <c r="D302" s="46" t="s">
        <v>133</v>
      </c>
      <c r="E302" s="46" t="s">
        <v>14</v>
      </c>
      <c r="F302" s="47">
        <v>1.4538399999999998</v>
      </c>
      <c r="G302" s="47">
        <v>1.4719166666666668</v>
      </c>
      <c r="H302" s="47">
        <v>1.1934</v>
      </c>
      <c r="I302" s="47"/>
      <c r="J302" s="47"/>
      <c r="K302" s="45">
        <v>2</v>
      </c>
      <c r="L302" s="47">
        <f>SUM(F302:K302)</f>
        <v>6.119156666666667</v>
      </c>
      <c r="M302" s="45"/>
    </row>
    <row r="303" spans="2:13" ht="11.25">
      <c r="B303" s="85" t="s">
        <v>17</v>
      </c>
      <c r="C303" s="85"/>
      <c r="D303" s="46" t="s">
        <v>243</v>
      </c>
      <c r="E303" s="46" t="s">
        <v>89</v>
      </c>
      <c r="F303" s="45"/>
      <c r="G303" s="47">
        <v>1.051942105263158</v>
      </c>
      <c r="H303" s="47"/>
      <c r="I303" s="63">
        <v>1.2370886366806135</v>
      </c>
      <c r="J303" s="47"/>
      <c r="K303" s="45"/>
      <c r="L303" s="47">
        <f>SUM(F303:K303)</f>
        <v>2.2890307419437717</v>
      </c>
      <c r="M303" s="45"/>
    </row>
    <row r="304" spans="2:13" ht="11.25">
      <c r="B304" s="85" t="s">
        <v>18</v>
      </c>
      <c r="C304" s="85"/>
      <c r="D304" s="46" t="s">
        <v>134</v>
      </c>
      <c r="E304" s="46" t="s">
        <v>14</v>
      </c>
      <c r="F304" s="47">
        <v>0.7209222807017543</v>
      </c>
      <c r="G304" s="47">
        <v>0.6367901754385964</v>
      </c>
      <c r="H304" s="47">
        <v>0.7253064912280701</v>
      </c>
      <c r="I304" s="47"/>
      <c r="J304" s="47"/>
      <c r="K304" s="45"/>
      <c r="L304" s="47">
        <f>SUM(F304:K304)</f>
        <v>2.0830189473684206</v>
      </c>
      <c r="M304" s="45"/>
    </row>
    <row r="305" spans="2:13" ht="11.25">
      <c r="B305" s="85" t="s">
        <v>19</v>
      </c>
      <c r="C305" s="85"/>
      <c r="D305" s="9" t="s">
        <v>357</v>
      </c>
      <c r="E305" s="9" t="s">
        <v>105</v>
      </c>
      <c r="F305" s="45"/>
      <c r="G305" s="45"/>
      <c r="H305" s="45"/>
      <c r="I305" s="63">
        <v>0.3748619298245614</v>
      </c>
      <c r="J305" s="45"/>
      <c r="K305" s="45"/>
      <c r="L305" s="47">
        <f>SUM(F305:K305)</f>
        <v>0.3748619298245614</v>
      </c>
      <c r="M305" s="45"/>
    </row>
    <row r="306" spans="2:13" ht="11.25">
      <c r="B306" s="85" t="s">
        <v>20</v>
      </c>
      <c r="C306" s="85"/>
      <c r="D306" s="3"/>
      <c r="E306" s="3"/>
      <c r="F306" s="45"/>
      <c r="G306" s="45"/>
      <c r="H306" s="45"/>
      <c r="I306" s="45"/>
      <c r="J306" s="45"/>
      <c r="K306" s="45"/>
      <c r="L306" s="45"/>
      <c r="M306" s="45"/>
    </row>
    <row r="307" spans="2:13" ht="11.25">
      <c r="B307" s="85" t="s">
        <v>21</v>
      </c>
      <c r="C307" s="85"/>
      <c r="D307" s="3"/>
      <c r="E307" s="3"/>
      <c r="F307" s="45"/>
      <c r="G307" s="45"/>
      <c r="H307" s="45"/>
      <c r="I307" s="45"/>
      <c r="J307" s="45"/>
      <c r="K307" s="45"/>
      <c r="L307" s="45"/>
      <c r="M307" s="45"/>
    </row>
    <row r="308" spans="2:13" ht="11.25">
      <c r="B308" s="85" t="s">
        <v>22</v>
      </c>
      <c r="C308" s="85"/>
      <c r="D308" s="3"/>
      <c r="E308" s="3"/>
      <c r="F308" s="45"/>
      <c r="G308" s="45"/>
      <c r="H308" s="45"/>
      <c r="I308" s="45"/>
      <c r="J308" s="45"/>
      <c r="K308" s="45"/>
      <c r="L308" s="45"/>
      <c r="M308" s="45"/>
    </row>
    <row r="309" spans="2:13" ht="11.25">
      <c r="B309" s="85" t="s">
        <v>23</v>
      </c>
      <c r="C309" s="85"/>
      <c r="D309" s="3"/>
      <c r="E309" s="3"/>
      <c r="F309" s="45"/>
      <c r="G309" s="45"/>
      <c r="H309" s="45"/>
      <c r="I309" s="45"/>
      <c r="J309" s="45"/>
      <c r="K309" s="45"/>
      <c r="L309" s="45"/>
      <c r="M309" s="45"/>
    </row>
    <row r="310" spans="2:7" ht="11.25">
      <c r="B310" s="3"/>
      <c r="C310" s="3"/>
      <c r="D310" s="3"/>
      <c r="E310" s="3"/>
      <c r="G310" s="45"/>
    </row>
    <row r="311" spans="2:5" ht="11.25">
      <c r="B311" s="3"/>
      <c r="C311" s="3"/>
      <c r="D311" s="3"/>
      <c r="E311" s="3"/>
    </row>
    <row r="312" spans="2:5" ht="11.25">
      <c r="B312" s="90" t="s">
        <v>54</v>
      </c>
      <c r="C312" s="90"/>
      <c r="D312" s="90"/>
      <c r="E312" s="90"/>
    </row>
    <row r="313" spans="2:5" ht="11.25">
      <c r="B313" s="90"/>
      <c r="C313" s="90"/>
      <c r="D313" s="90"/>
      <c r="E313" s="90"/>
    </row>
    <row r="314" spans="2:13" ht="12.75">
      <c r="B314" s="4"/>
      <c r="C314" s="4"/>
      <c r="D314" s="4"/>
      <c r="E314" s="94" t="s">
        <v>68</v>
      </c>
      <c r="F314" s="94"/>
      <c r="G314" s="94"/>
      <c r="H314" s="94"/>
      <c r="I314" s="94"/>
      <c r="J314" s="94"/>
      <c r="K314" s="45" t="s">
        <v>60</v>
      </c>
      <c r="L314" s="45" t="s">
        <v>67</v>
      </c>
      <c r="M314" s="45" t="s">
        <v>2</v>
      </c>
    </row>
    <row r="315" spans="2:13" ht="11.25">
      <c r="B315" s="85" t="s">
        <v>2</v>
      </c>
      <c r="C315" s="85"/>
      <c r="D315" s="3" t="s">
        <v>0</v>
      </c>
      <c r="E315" s="3" t="s">
        <v>1</v>
      </c>
      <c r="F315" s="45" t="s">
        <v>13</v>
      </c>
      <c r="G315" s="45" t="s">
        <v>218</v>
      </c>
      <c r="H315" s="45" t="s">
        <v>14</v>
      </c>
      <c r="I315" s="45" t="s">
        <v>70</v>
      </c>
      <c r="J315" s="45" t="s">
        <v>218</v>
      </c>
      <c r="K315" s="45" t="s">
        <v>63</v>
      </c>
      <c r="L315" s="45" t="s">
        <v>63</v>
      </c>
      <c r="M315" s="45" t="s">
        <v>63</v>
      </c>
    </row>
    <row r="316" spans="2:13" ht="11.25">
      <c r="B316" s="85"/>
      <c r="C316" s="85"/>
      <c r="D316" s="3"/>
      <c r="E316" s="3"/>
      <c r="F316" s="47"/>
      <c r="G316" s="45"/>
      <c r="H316" s="45"/>
      <c r="I316" s="45"/>
      <c r="J316" s="45"/>
      <c r="K316" s="45"/>
      <c r="L316" s="45"/>
      <c r="M316" s="45"/>
    </row>
    <row r="317" spans="2:13" ht="11.25">
      <c r="B317" s="85" t="s">
        <v>16</v>
      </c>
      <c r="C317" s="85"/>
      <c r="D317" s="3"/>
      <c r="E317" s="3"/>
      <c r="F317" s="45"/>
      <c r="G317" s="45"/>
      <c r="H317" s="45"/>
      <c r="I317" s="45"/>
      <c r="J317" s="45"/>
      <c r="K317" s="45"/>
      <c r="L317" s="45"/>
      <c r="M317" s="45"/>
    </row>
    <row r="318" spans="2:13" ht="11.25">
      <c r="B318" s="85" t="s">
        <v>17</v>
      </c>
      <c r="C318" s="85"/>
      <c r="D318" s="3"/>
      <c r="E318" s="3"/>
      <c r="F318" s="45"/>
      <c r="G318" s="45"/>
      <c r="H318" s="45"/>
      <c r="I318" s="45"/>
      <c r="J318" s="45"/>
      <c r="K318" s="45"/>
      <c r="L318" s="45"/>
      <c r="M318" s="45"/>
    </row>
    <row r="319" spans="2:13" ht="11.25">
      <c r="B319" s="85" t="s">
        <v>18</v>
      </c>
      <c r="C319" s="85"/>
      <c r="D319" s="3"/>
      <c r="E319" s="3"/>
      <c r="F319" s="45"/>
      <c r="G319" s="45"/>
      <c r="H319" s="45"/>
      <c r="I319" s="45"/>
      <c r="J319" s="45"/>
      <c r="K319" s="45"/>
      <c r="L319" s="45"/>
      <c r="M319" s="45"/>
    </row>
    <row r="320" spans="2:13" ht="11.25">
      <c r="B320" s="85" t="s">
        <v>19</v>
      </c>
      <c r="C320" s="85"/>
      <c r="D320" s="3"/>
      <c r="E320" s="3"/>
      <c r="F320" s="45"/>
      <c r="G320" s="45"/>
      <c r="H320" s="45"/>
      <c r="I320" s="45"/>
      <c r="J320" s="45"/>
      <c r="K320" s="45"/>
      <c r="L320" s="45"/>
      <c r="M320" s="45"/>
    </row>
    <row r="321" spans="2:13" ht="11.25">
      <c r="B321" s="85" t="s">
        <v>20</v>
      </c>
      <c r="C321" s="85"/>
      <c r="D321" s="3"/>
      <c r="E321" s="3"/>
      <c r="F321" s="45"/>
      <c r="G321" s="45"/>
      <c r="H321" s="45"/>
      <c r="I321" s="45"/>
      <c r="J321" s="45"/>
      <c r="K321" s="45"/>
      <c r="L321" s="45"/>
      <c r="M321" s="45"/>
    </row>
    <row r="322" spans="2:13" ht="11.25">
      <c r="B322" s="85" t="s">
        <v>21</v>
      </c>
      <c r="C322" s="85"/>
      <c r="D322" s="3"/>
      <c r="E322" s="3"/>
      <c r="F322" s="45"/>
      <c r="G322" s="45"/>
      <c r="H322" s="45"/>
      <c r="I322" s="45"/>
      <c r="J322" s="45"/>
      <c r="K322" s="45"/>
      <c r="L322" s="45"/>
      <c r="M322" s="45"/>
    </row>
    <row r="323" spans="2:13" ht="11.25">
      <c r="B323" s="85" t="s">
        <v>22</v>
      </c>
      <c r="C323" s="85"/>
      <c r="D323" s="3"/>
      <c r="E323" s="3"/>
      <c r="F323" s="45"/>
      <c r="G323" s="45"/>
      <c r="H323" s="45"/>
      <c r="I323" s="45"/>
      <c r="J323" s="45"/>
      <c r="K323" s="45"/>
      <c r="L323" s="45"/>
      <c r="M323" s="45"/>
    </row>
    <row r="324" spans="2:13" ht="11.25">
      <c r="B324" s="85" t="s">
        <v>23</v>
      </c>
      <c r="C324" s="85"/>
      <c r="D324" s="3"/>
      <c r="E324" s="3"/>
      <c r="F324" s="45"/>
      <c r="G324" s="45"/>
      <c r="H324" s="45"/>
      <c r="I324" s="45"/>
      <c r="J324" s="45"/>
      <c r="K324" s="45"/>
      <c r="L324" s="45"/>
      <c r="M324" s="45"/>
    </row>
    <row r="325" spans="2:7" ht="11.25">
      <c r="B325" s="1"/>
      <c r="C325" s="1"/>
      <c r="D325" s="1"/>
      <c r="E325" s="1"/>
      <c r="G325" s="45"/>
    </row>
    <row r="326" spans="2:5" ht="11.25">
      <c r="B326" s="1"/>
      <c r="C326" s="1"/>
      <c r="D326" s="1"/>
      <c r="E326" s="1"/>
    </row>
    <row r="327" spans="2:5" ht="11.25">
      <c r="B327" s="90" t="s">
        <v>55</v>
      </c>
      <c r="C327" s="90"/>
      <c r="D327" s="90"/>
      <c r="E327" s="90"/>
    </row>
    <row r="328" spans="2:5" ht="11.25">
      <c r="B328" s="90"/>
      <c r="C328" s="90"/>
      <c r="D328" s="90"/>
      <c r="E328" s="90"/>
    </row>
    <row r="329" spans="2:13" ht="12.75">
      <c r="B329" s="4"/>
      <c r="C329" s="4"/>
      <c r="D329" s="4"/>
      <c r="E329" s="94" t="s">
        <v>68</v>
      </c>
      <c r="F329" s="94"/>
      <c r="G329" s="94"/>
      <c r="H329" s="94"/>
      <c r="I329" s="94"/>
      <c r="J329" s="94"/>
      <c r="K329" s="45" t="s">
        <v>60</v>
      </c>
      <c r="L329" s="45" t="s">
        <v>67</v>
      </c>
      <c r="M329" s="45" t="s">
        <v>2</v>
      </c>
    </row>
    <row r="330" spans="2:13" ht="11.25">
      <c r="B330" s="85" t="s">
        <v>2</v>
      </c>
      <c r="C330" s="85"/>
      <c r="D330" s="3" t="s">
        <v>0</v>
      </c>
      <c r="E330" s="3" t="s">
        <v>1</v>
      </c>
      <c r="F330" s="45" t="s">
        <v>13</v>
      </c>
      <c r="G330" s="45" t="s">
        <v>218</v>
      </c>
      <c r="H330" s="45" t="s">
        <v>14</v>
      </c>
      <c r="I330" s="45" t="s">
        <v>70</v>
      </c>
      <c r="J330" s="45" t="s">
        <v>218</v>
      </c>
      <c r="K330" s="45" t="s">
        <v>63</v>
      </c>
      <c r="L330" s="45" t="s">
        <v>63</v>
      </c>
      <c r="M330" s="45" t="s">
        <v>63</v>
      </c>
    </row>
    <row r="331" spans="2:13" ht="11.25">
      <c r="B331" s="85"/>
      <c r="C331" s="85"/>
      <c r="D331" s="3"/>
      <c r="E331" s="3"/>
      <c r="F331" s="47"/>
      <c r="G331" s="45"/>
      <c r="H331" s="45"/>
      <c r="I331" s="45"/>
      <c r="J331" s="45"/>
      <c r="K331" s="45"/>
      <c r="L331" s="45"/>
      <c r="M331" s="45"/>
    </row>
    <row r="332" spans="2:13" ht="11.25">
      <c r="B332" s="85" t="s">
        <v>16</v>
      </c>
      <c r="C332" s="85"/>
      <c r="D332" s="46" t="s">
        <v>135</v>
      </c>
      <c r="E332" s="46" t="s">
        <v>69</v>
      </c>
      <c r="F332" s="47">
        <v>1.1173106918238993</v>
      </c>
      <c r="G332" s="47">
        <v>1.111616811594203</v>
      </c>
      <c r="H332" s="47">
        <v>0.888</v>
      </c>
      <c r="I332" s="9">
        <v>1.1308811594202899</v>
      </c>
      <c r="J332" s="47"/>
      <c r="K332" s="45">
        <v>2</v>
      </c>
      <c r="L332" s="47">
        <f>SUM(F332:K332)</f>
        <v>6.247808662838392</v>
      </c>
      <c r="M332" s="45"/>
    </row>
    <row r="333" spans="2:13" ht="11.25">
      <c r="B333" s="85" t="s">
        <v>17</v>
      </c>
      <c r="C333" s="85"/>
      <c r="D333" s="46" t="s">
        <v>245</v>
      </c>
      <c r="E333" s="46" t="s">
        <v>14</v>
      </c>
      <c r="F333" s="45"/>
      <c r="G333" s="47">
        <v>0.60552115942029</v>
      </c>
      <c r="H333" s="47">
        <v>1.206575652173913</v>
      </c>
      <c r="I333" s="47"/>
      <c r="J333" s="47"/>
      <c r="K333" s="45"/>
      <c r="L333" s="47">
        <f>SUM(F333:K333)</f>
        <v>1.8120968115942029</v>
      </c>
      <c r="M333" s="45"/>
    </row>
    <row r="334" spans="2:13" ht="11.25">
      <c r="B334" s="85" t="s">
        <v>18</v>
      </c>
      <c r="C334" s="85"/>
      <c r="D334" s="46" t="s">
        <v>308</v>
      </c>
      <c r="E334" s="46" t="s">
        <v>14</v>
      </c>
      <c r="F334" s="45"/>
      <c r="G334" s="45"/>
      <c r="H334" s="45">
        <v>0.47283942028985515</v>
      </c>
      <c r="I334" s="45"/>
      <c r="J334" s="45"/>
      <c r="K334" s="45"/>
      <c r="L334" s="47">
        <f>SUM(F334:K334)</f>
        <v>0.47283942028985515</v>
      </c>
      <c r="M334" s="45"/>
    </row>
    <row r="335" spans="2:13" ht="11.25">
      <c r="B335" s="85" t="s">
        <v>19</v>
      </c>
      <c r="C335" s="85"/>
      <c r="D335" s="3"/>
      <c r="E335" s="3"/>
      <c r="F335" s="45"/>
      <c r="G335" s="45"/>
      <c r="H335" s="45"/>
      <c r="I335" s="45"/>
      <c r="J335" s="45"/>
      <c r="K335" s="45"/>
      <c r="L335" s="45"/>
      <c r="M335" s="45"/>
    </row>
    <row r="336" spans="2:13" ht="11.25">
      <c r="B336" s="85" t="s">
        <v>20</v>
      </c>
      <c r="C336" s="85"/>
      <c r="D336" s="3"/>
      <c r="E336" s="3"/>
      <c r="F336" s="45"/>
      <c r="G336" s="45"/>
      <c r="H336" s="45"/>
      <c r="I336" s="45"/>
      <c r="J336" s="45"/>
      <c r="K336" s="45"/>
      <c r="L336" s="45"/>
      <c r="M336" s="45"/>
    </row>
    <row r="337" spans="2:13" ht="11.25">
      <c r="B337" s="85" t="s">
        <v>21</v>
      </c>
      <c r="C337" s="85"/>
      <c r="D337" s="3"/>
      <c r="E337" s="3"/>
      <c r="F337" s="45"/>
      <c r="G337" s="45"/>
      <c r="H337" s="45"/>
      <c r="I337" s="45"/>
      <c r="J337" s="45"/>
      <c r="K337" s="45"/>
      <c r="L337" s="45"/>
      <c r="M337" s="45"/>
    </row>
    <row r="338" spans="2:13" ht="11.25">
      <c r="B338" s="85" t="s">
        <v>22</v>
      </c>
      <c r="C338" s="85"/>
      <c r="D338" s="3"/>
      <c r="E338" s="3"/>
      <c r="F338" s="45"/>
      <c r="G338" s="45"/>
      <c r="H338" s="45"/>
      <c r="I338" s="45"/>
      <c r="J338" s="45"/>
      <c r="K338" s="45"/>
      <c r="L338" s="45"/>
      <c r="M338" s="45"/>
    </row>
    <row r="339" spans="2:13" ht="11.25">
      <c r="B339" s="85" t="s">
        <v>23</v>
      </c>
      <c r="C339" s="85"/>
      <c r="D339" s="3"/>
      <c r="E339" s="3"/>
      <c r="F339" s="45"/>
      <c r="G339" s="45"/>
      <c r="H339" s="45"/>
      <c r="I339" s="45"/>
      <c r="J339" s="45"/>
      <c r="K339" s="45"/>
      <c r="L339" s="45"/>
      <c r="M339" s="45"/>
    </row>
    <row r="340" spans="2:7" ht="11.25">
      <c r="B340" s="3"/>
      <c r="C340" s="3"/>
      <c r="D340" s="3"/>
      <c r="E340" s="3"/>
      <c r="G340" s="45"/>
    </row>
    <row r="341" spans="2:5" ht="11.25">
      <c r="B341" s="3"/>
      <c r="C341" s="3"/>
      <c r="D341" s="3"/>
      <c r="E341" s="3"/>
    </row>
    <row r="342" spans="2:5" ht="11.25">
      <c r="B342" s="90" t="s">
        <v>56</v>
      </c>
      <c r="C342" s="90"/>
      <c r="D342" s="90"/>
      <c r="E342" s="90"/>
    </row>
    <row r="343" spans="2:5" ht="11.25">
      <c r="B343" s="90"/>
      <c r="C343" s="90"/>
      <c r="D343" s="90"/>
      <c r="E343" s="90"/>
    </row>
    <row r="344" spans="2:13" ht="12.75">
      <c r="B344" s="4"/>
      <c r="C344" s="4"/>
      <c r="D344" s="4"/>
      <c r="E344" s="94" t="s">
        <v>68</v>
      </c>
      <c r="F344" s="94"/>
      <c r="G344" s="94"/>
      <c r="H344" s="94"/>
      <c r="I344" s="94"/>
      <c r="J344" s="94"/>
      <c r="K344" s="45" t="s">
        <v>60</v>
      </c>
      <c r="L344" s="45" t="s">
        <v>67</v>
      </c>
      <c r="M344" s="45" t="s">
        <v>2</v>
      </c>
    </row>
    <row r="345" spans="2:13" ht="11.25">
      <c r="B345" s="85" t="s">
        <v>2</v>
      </c>
      <c r="C345" s="85"/>
      <c r="D345" s="3" t="s">
        <v>0</v>
      </c>
      <c r="E345" s="3" t="s">
        <v>1</v>
      </c>
      <c r="F345" s="45" t="s">
        <v>13</v>
      </c>
      <c r="G345" s="45" t="s">
        <v>218</v>
      </c>
      <c r="H345" s="45" t="s">
        <v>14</v>
      </c>
      <c r="I345" s="45" t="s">
        <v>70</v>
      </c>
      <c r="J345" s="45" t="s">
        <v>218</v>
      </c>
      <c r="K345" s="45" t="s">
        <v>63</v>
      </c>
      <c r="L345" s="45" t="s">
        <v>63</v>
      </c>
      <c r="M345" s="45" t="s">
        <v>63</v>
      </c>
    </row>
    <row r="346" spans="2:13" ht="11.25">
      <c r="B346" s="85"/>
      <c r="C346" s="85"/>
      <c r="D346" s="3"/>
      <c r="E346" s="3"/>
      <c r="F346" s="47"/>
      <c r="G346" s="45"/>
      <c r="H346" s="45"/>
      <c r="I346" s="45"/>
      <c r="J346" s="45"/>
      <c r="K346" s="45"/>
      <c r="L346" s="45"/>
      <c r="M346" s="45"/>
    </row>
    <row r="347" spans="2:13" ht="11.25">
      <c r="B347" s="85" t="s">
        <v>16</v>
      </c>
      <c r="C347" s="85"/>
      <c r="D347" s="3"/>
      <c r="E347" s="3"/>
      <c r="F347" s="45"/>
      <c r="G347" s="45"/>
      <c r="H347" s="45"/>
      <c r="I347" s="45"/>
      <c r="J347" s="45"/>
      <c r="K347" s="45"/>
      <c r="L347" s="45"/>
      <c r="M347" s="45"/>
    </row>
    <row r="348" spans="2:13" ht="11.25">
      <c r="B348" s="85" t="s">
        <v>17</v>
      </c>
      <c r="C348" s="85"/>
      <c r="D348" s="3"/>
      <c r="E348" s="3"/>
      <c r="F348" s="45"/>
      <c r="G348" s="45"/>
      <c r="H348" s="45"/>
      <c r="I348" s="45"/>
      <c r="J348" s="45"/>
      <c r="K348" s="45"/>
      <c r="L348" s="45"/>
      <c r="M348" s="45"/>
    </row>
    <row r="349" spans="2:13" ht="11.25">
      <c r="B349" s="85" t="s">
        <v>18</v>
      </c>
      <c r="C349" s="85"/>
      <c r="D349" s="3"/>
      <c r="E349" s="3"/>
      <c r="F349" s="45"/>
      <c r="G349" s="45"/>
      <c r="H349" s="45"/>
      <c r="I349" s="45"/>
      <c r="J349" s="45"/>
      <c r="K349" s="45"/>
      <c r="L349" s="45"/>
      <c r="M349" s="45"/>
    </row>
    <row r="350" spans="2:13" ht="11.25">
      <c r="B350" s="85" t="s">
        <v>19</v>
      </c>
      <c r="C350" s="85"/>
      <c r="D350" s="3"/>
      <c r="E350" s="3"/>
      <c r="F350" s="45"/>
      <c r="G350" s="45"/>
      <c r="H350" s="45"/>
      <c r="I350" s="45"/>
      <c r="J350" s="45"/>
      <c r="K350" s="45"/>
      <c r="L350" s="45"/>
      <c r="M350" s="45"/>
    </row>
    <row r="351" spans="2:13" ht="11.25">
      <c r="B351" s="85" t="s">
        <v>20</v>
      </c>
      <c r="C351" s="85"/>
      <c r="D351" s="3"/>
      <c r="E351" s="3"/>
      <c r="F351" s="45"/>
      <c r="G351" s="45"/>
      <c r="H351" s="45"/>
      <c r="I351" s="45"/>
      <c r="J351" s="45"/>
      <c r="K351" s="45"/>
      <c r="L351" s="45"/>
      <c r="M351" s="45"/>
    </row>
    <row r="352" spans="2:13" ht="11.25">
      <c r="B352" s="85" t="s">
        <v>21</v>
      </c>
      <c r="C352" s="85"/>
      <c r="D352" s="3"/>
      <c r="E352" s="3"/>
      <c r="F352" s="45"/>
      <c r="G352" s="45"/>
      <c r="H352" s="45"/>
      <c r="I352" s="45"/>
      <c r="J352" s="45"/>
      <c r="K352" s="45"/>
      <c r="L352" s="45"/>
      <c r="M352" s="45"/>
    </row>
    <row r="353" spans="2:13" ht="11.25">
      <c r="B353" s="85" t="s">
        <v>22</v>
      </c>
      <c r="C353" s="85"/>
      <c r="D353" s="3"/>
      <c r="E353" s="3"/>
      <c r="F353" s="45"/>
      <c r="G353" s="45"/>
      <c r="H353" s="45"/>
      <c r="I353" s="45"/>
      <c r="J353" s="45"/>
      <c r="K353" s="45"/>
      <c r="L353" s="45"/>
      <c r="M353" s="45"/>
    </row>
    <row r="354" spans="2:13" ht="11.25">
      <c r="B354" s="85" t="s">
        <v>23</v>
      </c>
      <c r="C354" s="85"/>
      <c r="D354" s="3"/>
      <c r="E354" s="3"/>
      <c r="F354" s="45"/>
      <c r="G354" s="45"/>
      <c r="H354" s="45"/>
      <c r="I354" s="45"/>
      <c r="J354" s="45"/>
      <c r="K354" s="45"/>
      <c r="L354" s="45"/>
      <c r="M354" s="45"/>
    </row>
    <row r="355" spans="2:7" ht="11.25">
      <c r="B355" s="1"/>
      <c r="C355" s="1"/>
      <c r="D355" s="1"/>
      <c r="E355" s="1"/>
      <c r="G355" s="45"/>
    </row>
    <row r="356" spans="2:5" ht="11.25">
      <c r="B356" s="1"/>
      <c r="C356" s="1"/>
      <c r="D356" s="1"/>
      <c r="E356" s="1"/>
    </row>
    <row r="357" spans="2:5" ht="11.25">
      <c r="B357" s="1"/>
      <c r="C357" s="1"/>
      <c r="D357" s="1"/>
      <c r="E357" s="1"/>
    </row>
    <row r="358" spans="2:5" ht="11.25">
      <c r="B358" s="1"/>
      <c r="C358" s="1"/>
      <c r="D358" s="1"/>
      <c r="E358" s="1"/>
    </row>
    <row r="359" spans="2:5" ht="11.25">
      <c r="B359" s="1"/>
      <c r="C359" s="1"/>
      <c r="D359" s="1"/>
      <c r="E359" s="1"/>
    </row>
    <row r="360" spans="2:5" ht="11.25">
      <c r="B360" s="1"/>
      <c r="C360" s="1"/>
      <c r="D360" s="1"/>
      <c r="E360" s="1"/>
    </row>
    <row r="361" spans="2:5" ht="11.25">
      <c r="B361" s="1"/>
      <c r="C361" s="1"/>
      <c r="D361" s="1"/>
      <c r="E361" s="1"/>
    </row>
    <row r="362" spans="2:5" ht="11.25">
      <c r="B362" s="1"/>
      <c r="C362" s="1"/>
      <c r="D362" s="1"/>
      <c r="E362" s="1"/>
    </row>
    <row r="363" spans="2:5" ht="11.25">
      <c r="B363" s="1"/>
      <c r="C363" s="1"/>
      <c r="D363" s="1"/>
      <c r="E363" s="1"/>
    </row>
    <row r="364" spans="2:5" ht="11.25">
      <c r="B364" s="90" t="s">
        <v>57</v>
      </c>
      <c r="C364" s="90"/>
      <c r="D364" s="90"/>
      <c r="E364" s="90"/>
    </row>
    <row r="365" spans="2:5" ht="11.25">
      <c r="B365" s="90"/>
      <c r="C365" s="90"/>
      <c r="D365" s="90"/>
      <c r="E365" s="90"/>
    </row>
    <row r="366" spans="2:13" ht="12.75">
      <c r="B366" s="4"/>
      <c r="C366" s="4"/>
      <c r="D366" s="4"/>
      <c r="E366" s="94" t="s">
        <v>68</v>
      </c>
      <c r="F366" s="94"/>
      <c r="G366" s="94"/>
      <c r="H366" s="94"/>
      <c r="I366" s="94"/>
      <c r="J366" s="94"/>
      <c r="K366" s="45" t="s">
        <v>60</v>
      </c>
      <c r="L366" s="45" t="s">
        <v>67</v>
      </c>
      <c r="M366" s="45" t="s">
        <v>2</v>
      </c>
    </row>
    <row r="367" spans="2:13" ht="11.25">
      <c r="B367" s="85" t="s">
        <v>2</v>
      </c>
      <c r="C367" s="85"/>
      <c r="D367" s="3" t="s">
        <v>0</v>
      </c>
      <c r="E367" s="3" t="s">
        <v>1</v>
      </c>
      <c r="F367" s="45" t="s">
        <v>13</v>
      </c>
      <c r="G367" s="45" t="s">
        <v>218</v>
      </c>
      <c r="H367" s="45" t="s">
        <v>14</v>
      </c>
      <c r="I367" s="45" t="s">
        <v>70</v>
      </c>
      <c r="J367" s="45" t="s">
        <v>218</v>
      </c>
      <c r="K367" s="45" t="s">
        <v>63</v>
      </c>
      <c r="L367" s="45" t="s">
        <v>63</v>
      </c>
      <c r="M367" s="45" t="s">
        <v>63</v>
      </c>
    </row>
    <row r="368" spans="2:13" ht="11.25">
      <c r="B368" s="85"/>
      <c r="C368" s="85"/>
      <c r="D368" s="3"/>
      <c r="E368" s="3"/>
      <c r="F368" s="47"/>
      <c r="G368" s="45"/>
      <c r="H368" s="45"/>
      <c r="I368" s="45"/>
      <c r="J368" s="45"/>
      <c r="K368" s="45"/>
      <c r="L368" s="45"/>
      <c r="M368" s="45"/>
    </row>
    <row r="369" spans="2:13" ht="11.25">
      <c r="B369" s="85" t="s">
        <v>16</v>
      </c>
      <c r="C369" s="85"/>
      <c r="D369" s="46" t="s">
        <v>246</v>
      </c>
      <c r="E369" s="46" t="s">
        <v>14</v>
      </c>
      <c r="F369" s="45"/>
      <c r="G369" s="47">
        <v>1.7191525925925923</v>
      </c>
      <c r="H369" s="47">
        <v>1.4193451851851853</v>
      </c>
      <c r="I369" s="47"/>
      <c r="J369" s="47"/>
      <c r="K369" s="45">
        <v>1</v>
      </c>
      <c r="L369" s="45">
        <f>SUM(F369:K369)</f>
        <v>4.138497777777777</v>
      </c>
      <c r="M369" s="45"/>
    </row>
    <row r="370" spans="2:13" ht="11.25">
      <c r="B370" s="85" t="s">
        <v>17</v>
      </c>
      <c r="C370" s="85"/>
      <c r="D370" s="3"/>
      <c r="E370" s="3"/>
      <c r="F370" s="45"/>
      <c r="G370" s="45"/>
      <c r="H370" s="45"/>
      <c r="I370" s="45"/>
      <c r="J370" s="45"/>
      <c r="K370" s="45"/>
      <c r="L370" s="45"/>
      <c r="M370" s="45"/>
    </row>
    <row r="371" spans="2:13" ht="11.25">
      <c r="B371" s="85" t="s">
        <v>18</v>
      </c>
      <c r="C371" s="85"/>
      <c r="D371" s="3"/>
      <c r="E371" s="3"/>
      <c r="F371" s="45"/>
      <c r="G371" s="45"/>
      <c r="H371" s="45"/>
      <c r="I371" s="45"/>
      <c r="J371" s="45"/>
      <c r="K371" s="45"/>
      <c r="L371" s="45"/>
      <c r="M371" s="45"/>
    </row>
    <row r="372" spans="2:13" ht="11.25">
      <c r="B372" s="85" t="s">
        <v>19</v>
      </c>
      <c r="C372" s="85"/>
      <c r="D372" s="3"/>
      <c r="E372" s="3"/>
      <c r="F372" s="45"/>
      <c r="G372" s="45"/>
      <c r="H372" s="45"/>
      <c r="I372" s="45"/>
      <c r="J372" s="45"/>
      <c r="K372" s="45"/>
      <c r="L372" s="45"/>
      <c r="M372" s="45"/>
    </row>
    <row r="373" spans="2:13" ht="11.25">
      <c r="B373" s="85" t="s">
        <v>20</v>
      </c>
      <c r="C373" s="85"/>
      <c r="D373" s="3"/>
      <c r="E373" s="3"/>
      <c r="F373" s="45"/>
      <c r="G373" s="45"/>
      <c r="H373" s="45"/>
      <c r="I373" s="45"/>
      <c r="J373" s="45"/>
      <c r="K373" s="45"/>
      <c r="L373" s="45"/>
      <c r="M373" s="45"/>
    </row>
    <row r="374" spans="2:13" ht="11.25">
      <c r="B374" s="85" t="s">
        <v>21</v>
      </c>
      <c r="C374" s="85"/>
      <c r="D374" s="3"/>
      <c r="E374" s="3"/>
      <c r="F374" s="45"/>
      <c r="G374" s="45"/>
      <c r="H374" s="45"/>
      <c r="I374" s="45"/>
      <c r="J374" s="45"/>
      <c r="K374" s="45"/>
      <c r="L374" s="45"/>
      <c r="M374" s="45"/>
    </row>
    <row r="375" spans="2:13" ht="11.25">
      <c r="B375" s="85" t="s">
        <v>22</v>
      </c>
      <c r="C375" s="85"/>
      <c r="D375" s="3"/>
      <c r="E375" s="3"/>
      <c r="F375" s="45"/>
      <c r="G375" s="45"/>
      <c r="H375" s="45"/>
      <c r="I375" s="45"/>
      <c r="J375" s="45"/>
      <c r="K375" s="45"/>
      <c r="L375" s="45"/>
      <c r="M375" s="45"/>
    </row>
    <row r="376" spans="2:13" ht="11.25">
      <c r="B376" s="85" t="s">
        <v>23</v>
      </c>
      <c r="C376" s="85"/>
      <c r="D376" s="3"/>
      <c r="E376" s="3"/>
      <c r="F376" s="45"/>
      <c r="G376" s="45"/>
      <c r="H376" s="45"/>
      <c r="I376" s="45"/>
      <c r="J376" s="45"/>
      <c r="K376" s="45"/>
      <c r="L376" s="45"/>
      <c r="M376" s="45"/>
    </row>
    <row r="377" spans="2:7" ht="11.25">
      <c r="B377" s="3"/>
      <c r="C377" s="3"/>
      <c r="D377" s="3"/>
      <c r="E377" s="3"/>
      <c r="G377" s="45"/>
    </row>
    <row r="378" spans="2:5" ht="11.25">
      <c r="B378" s="3"/>
      <c r="C378" s="3"/>
      <c r="D378" s="3"/>
      <c r="E378" s="3"/>
    </row>
    <row r="379" spans="2:5" ht="11.25">
      <c r="B379" s="90" t="s">
        <v>58</v>
      </c>
      <c r="C379" s="90"/>
      <c r="D379" s="90"/>
      <c r="E379" s="90"/>
    </row>
    <row r="380" spans="2:5" ht="11.25">
      <c r="B380" s="90"/>
      <c r="C380" s="90"/>
      <c r="D380" s="90"/>
      <c r="E380" s="90"/>
    </row>
    <row r="381" spans="2:13" ht="12.75">
      <c r="B381" s="4"/>
      <c r="C381" s="4"/>
      <c r="D381" s="4"/>
      <c r="E381" s="94" t="s">
        <v>68</v>
      </c>
      <c r="F381" s="94"/>
      <c r="G381" s="94"/>
      <c r="H381" s="94"/>
      <c r="I381" s="94"/>
      <c r="J381" s="94"/>
      <c r="K381" s="45" t="s">
        <v>60</v>
      </c>
      <c r="L381" s="45" t="s">
        <v>67</v>
      </c>
      <c r="M381" s="45" t="s">
        <v>2</v>
      </c>
    </row>
    <row r="382" spans="2:13" ht="11.25">
      <c r="B382" s="85" t="s">
        <v>2</v>
      </c>
      <c r="C382" s="85"/>
      <c r="D382" s="3" t="s">
        <v>0</v>
      </c>
      <c r="E382" s="3" t="s">
        <v>1</v>
      </c>
      <c r="F382" s="45" t="s">
        <v>13</v>
      </c>
      <c r="G382" s="45" t="s">
        <v>218</v>
      </c>
      <c r="H382" s="45" t="s">
        <v>14</v>
      </c>
      <c r="I382" s="45" t="s">
        <v>70</v>
      </c>
      <c r="J382" s="45" t="s">
        <v>218</v>
      </c>
      <c r="K382" s="45" t="s">
        <v>63</v>
      </c>
      <c r="L382" s="45" t="s">
        <v>63</v>
      </c>
      <c r="M382" s="45" t="s">
        <v>63</v>
      </c>
    </row>
    <row r="383" spans="2:13" ht="11.25">
      <c r="B383" s="85"/>
      <c r="C383" s="85"/>
      <c r="D383" s="3"/>
      <c r="E383" s="3"/>
      <c r="F383" s="47"/>
      <c r="G383" s="45"/>
      <c r="H383" s="45"/>
      <c r="I383" s="45"/>
      <c r="J383" s="45"/>
      <c r="K383" s="45"/>
      <c r="L383" s="45"/>
      <c r="M383" s="45"/>
    </row>
    <row r="384" spans="2:13" ht="11.25">
      <c r="B384" s="85" t="s">
        <v>16</v>
      </c>
      <c r="C384" s="85"/>
      <c r="D384" s="3"/>
      <c r="E384" s="3"/>
      <c r="F384" s="45"/>
      <c r="G384" s="45"/>
      <c r="H384" s="45"/>
      <c r="I384" s="45"/>
      <c r="J384" s="45"/>
      <c r="K384" s="45"/>
      <c r="L384" s="45"/>
      <c r="M384" s="45"/>
    </row>
    <row r="385" spans="2:13" ht="11.25">
      <c r="B385" s="85" t="s">
        <v>17</v>
      </c>
      <c r="C385" s="85"/>
      <c r="D385" s="3"/>
      <c r="E385" s="3"/>
      <c r="F385" s="45"/>
      <c r="G385" s="45"/>
      <c r="H385" s="45"/>
      <c r="I385" s="45"/>
      <c r="J385" s="45"/>
      <c r="K385" s="45"/>
      <c r="L385" s="45"/>
      <c r="M385" s="45"/>
    </row>
    <row r="386" spans="2:13" ht="11.25">
      <c r="B386" s="85" t="s">
        <v>18</v>
      </c>
      <c r="C386" s="85"/>
      <c r="D386" s="3"/>
      <c r="E386" s="3"/>
      <c r="F386" s="45"/>
      <c r="G386" s="45"/>
      <c r="H386" s="45"/>
      <c r="I386" s="45"/>
      <c r="J386" s="45"/>
      <c r="K386" s="45"/>
      <c r="L386" s="45"/>
      <c r="M386" s="45"/>
    </row>
    <row r="387" spans="2:13" ht="11.25">
      <c r="B387" s="85" t="s">
        <v>19</v>
      </c>
      <c r="C387" s="85"/>
      <c r="D387" s="3"/>
      <c r="E387" s="3"/>
      <c r="F387" s="45"/>
      <c r="G387" s="45"/>
      <c r="H387" s="45"/>
      <c r="I387" s="45"/>
      <c r="J387" s="45"/>
      <c r="K387" s="45"/>
      <c r="L387" s="45"/>
      <c r="M387" s="45"/>
    </row>
    <row r="388" spans="2:13" ht="11.25">
      <c r="B388" s="85" t="s">
        <v>20</v>
      </c>
      <c r="C388" s="85"/>
      <c r="D388" s="3"/>
      <c r="E388" s="3"/>
      <c r="F388" s="45"/>
      <c r="G388" s="45"/>
      <c r="H388" s="45"/>
      <c r="I388" s="45"/>
      <c r="J388" s="45"/>
      <c r="K388" s="45"/>
      <c r="L388" s="45"/>
      <c r="M388" s="45"/>
    </row>
    <row r="389" spans="2:13" ht="11.25">
      <c r="B389" s="85" t="s">
        <v>21</v>
      </c>
      <c r="C389" s="85"/>
      <c r="D389" s="3"/>
      <c r="E389" s="3"/>
      <c r="F389" s="45"/>
      <c r="G389" s="45"/>
      <c r="H389" s="45"/>
      <c r="I389" s="45"/>
      <c r="J389" s="45"/>
      <c r="K389" s="45"/>
      <c r="L389" s="45"/>
      <c r="M389" s="45"/>
    </row>
    <row r="390" spans="2:13" ht="11.25">
      <c r="B390" s="85" t="s">
        <v>22</v>
      </c>
      <c r="C390" s="85"/>
      <c r="D390" s="3"/>
      <c r="E390" s="3"/>
      <c r="F390" s="45"/>
      <c r="G390" s="45"/>
      <c r="H390" s="45"/>
      <c r="I390" s="45"/>
      <c r="J390" s="45"/>
      <c r="K390" s="45"/>
      <c r="L390" s="45"/>
      <c r="M390" s="45"/>
    </row>
    <row r="391" spans="2:13" ht="11.25">
      <c r="B391" s="85" t="s">
        <v>23</v>
      </c>
      <c r="C391" s="85"/>
      <c r="D391" s="3"/>
      <c r="E391" s="3"/>
      <c r="F391" s="45"/>
      <c r="G391" s="45"/>
      <c r="H391" s="45"/>
      <c r="I391" s="45"/>
      <c r="J391" s="45"/>
      <c r="K391" s="45"/>
      <c r="L391" s="45"/>
      <c r="M391" s="45"/>
    </row>
    <row r="392" ht="11.25">
      <c r="G392" s="45"/>
    </row>
  </sheetData>
  <sheetProtection password="D993" sheet="1" objects="1" scenarios="1" selectLockedCells="1" selectUnlockedCells="1"/>
  <mergeCells count="297">
    <mergeCell ref="B78:C78"/>
    <mergeCell ref="B79:C79"/>
    <mergeCell ref="B57:C57"/>
    <mergeCell ref="B58:C58"/>
    <mergeCell ref="B59:C59"/>
    <mergeCell ref="B60:C60"/>
    <mergeCell ref="B61:C61"/>
    <mergeCell ref="B62:C62"/>
    <mergeCell ref="B90:C90"/>
    <mergeCell ref="B71:C71"/>
    <mergeCell ref="B72:C72"/>
    <mergeCell ref="B73:C73"/>
    <mergeCell ref="B74:C74"/>
    <mergeCell ref="B75:C75"/>
    <mergeCell ref="B76:C76"/>
    <mergeCell ref="B77:C77"/>
    <mergeCell ref="B80:C80"/>
    <mergeCell ref="B81:C81"/>
    <mergeCell ref="E69:J69"/>
    <mergeCell ref="E10:J10"/>
    <mergeCell ref="E98:J98"/>
    <mergeCell ref="E113:J113"/>
    <mergeCell ref="B111:E112"/>
    <mergeCell ref="B52:C52"/>
    <mergeCell ref="B53:C53"/>
    <mergeCell ref="B54:C54"/>
    <mergeCell ref="B55:C55"/>
    <mergeCell ref="B56:C56"/>
    <mergeCell ref="E247:J247"/>
    <mergeCell ref="B245:E246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E262:J262"/>
    <mergeCell ref="E277:J277"/>
    <mergeCell ref="E299:J299"/>
    <mergeCell ref="E314:J314"/>
    <mergeCell ref="B297:E298"/>
    <mergeCell ref="B300:C300"/>
    <mergeCell ref="B301:C301"/>
    <mergeCell ref="B302:C302"/>
    <mergeCell ref="B303:C303"/>
    <mergeCell ref="B263:C263"/>
    <mergeCell ref="B46:C46"/>
    <mergeCell ref="B47:C47"/>
    <mergeCell ref="B50:C50"/>
    <mergeCell ref="B51:C51"/>
    <mergeCell ref="B49:C49"/>
    <mergeCell ref="B48:C48"/>
    <mergeCell ref="B42:C42"/>
    <mergeCell ref="B43:C43"/>
    <mergeCell ref="B44:C44"/>
    <mergeCell ref="B45:C45"/>
    <mergeCell ref="B8:E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67:E68"/>
    <mergeCell ref="B70:C70"/>
    <mergeCell ref="B36:C36"/>
    <mergeCell ref="B37:C37"/>
    <mergeCell ref="B38:C38"/>
    <mergeCell ref="B39:C39"/>
    <mergeCell ref="B40:C40"/>
    <mergeCell ref="B41:C41"/>
    <mergeCell ref="B82:C82"/>
    <mergeCell ref="B83:C83"/>
    <mergeCell ref="B84:C84"/>
    <mergeCell ref="B85:C85"/>
    <mergeCell ref="B86:C86"/>
    <mergeCell ref="B87:C87"/>
    <mergeCell ref="B88:C88"/>
    <mergeCell ref="B89:C89"/>
    <mergeCell ref="B96:E97"/>
    <mergeCell ref="B99:C99"/>
    <mergeCell ref="B91:C91"/>
    <mergeCell ref="B92:C92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6:E127"/>
    <mergeCell ref="B129:C129"/>
    <mergeCell ref="B130:C130"/>
    <mergeCell ref="E128:J128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66:C166"/>
    <mergeCell ref="B149:C149"/>
    <mergeCell ref="B150:C150"/>
    <mergeCell ref="B151:C151"/>
    <mergeCell ref="B152:C152"/>
    <mergeCell ref="B153:C153"/>
    <mergeCell ref="B163:E164"/>
    <mergeCell ref="B167:C167"/>
    <mergeCell ref="B141:E142"/>
    <mergeCell ref="B144:C144"/>
    <mergeCell ref="B145:C145"/>
    <mergeCell ref="B146:C146"/>
    <mergeCell ref="E143:J143"/>
    <mergeCell ref="E165:J165"/>
    <mergeCell ref="B147:C147"/>
    <mergeCell ref="B148:C148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8:E179"/>
    <mergeCell ref="B181:C181"/>
    <mergeCell ref="B182:C182"/>
    <mergeCell ref="B183:C183"/>
    <mergeCell ref="E180:J180"/>
    <mergeCell ref="B184:C184"/>
    <mergeCell ref="B185:C185"/>
    <mergeCell ref="B186:C186"/>
    <mergeCell ref="B187:C187"/>
    <mergeCell ref="B188:C188"/>
    <mergeCell ref="B189:C189"/>
    <mergeCell ref="B190:C190"/>
    <mergeCell ref="B193:E194"/>
    <mergeCell ref="B196:C196"/>
    <mergeCell ref="E195:J195"/>
    <mergeCell ref="B199:C199"/>
    <mergeCell ref="B197:C197"/>
    <mergeCell ref="B198:C198"/>
    <mergeCell ref="B200:C200"/>
    <mergeCell ref="B201:C201"/>
    <mergeCell ref="B202:C202"/>
    <mergeCell ref="B203:C203"/>
    <mergeCell ref="B204:C204"/>
    <mergeCell ref="B205:C205"/>
    <mergeCell ref="B208:E209"/>
    <mergeCell ref="B211:C211"/>
    <mergeCell ref="E210:J210"/>
    <mergeCell ref="B220:C220"/>
    <mergeCell ref="B230:E231"/>
    <mergeCell ref="B233:C233"/>
    <mergeCell ref="E232:J232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60:E261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5:E276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5:C305"/>
    <mergeCell ref="B306:C306"/>
    <mergeCell ref="B307:C307"/>
    <mergeCell ref="B304:C304"/>
    <mergeCell ref="B308:C308"/>
    <mergeCell ref="B309:C309"/>
    <mergeCell ref="B312:E313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7:E328"/>
    <mergeCell ref="B330:C330"/>
    <mergeCell ref="B331:C331"/>
    <mergeCell ref="B332:C332"/>
    <mergeCell ref="E329:J329"/>
    <mergeCell ref="B333:C333"/>
    <mergeCell ref="B334:C334"/>
    <mergeCell ref="B335:C335"/>
    <mergeCell ref="B336:C336"/>
    <mergeCell ref="B337:C337"/>
    <mergeCell ref="B338:C338"/>
    <mergeCell ref="B339:C339"/>
    <mergeCell ref="B342:E343"/>
    <mergeCell ref="B345:C345"/>
    <mergeCell ref="B346:C346"/>
    <mergeCell ref="E344:J344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64:E365"/>
    <mergeCell ref="B368:C368"/>
    <mergeCell ref="B369:C369"/>
    <mergeCell ref="B370:C370"/>
    <mergeCell ref="B390:C390"/>
    <mergeCell ref="B391:C391"/>
    <mergeCell ref="B384:C384"/>
    <mergeCell ref="B385:C385"/>
    <mergeCell ref="B386:C386"/>
    <mergeCell ref="B387:C387"/>
    <mergeCell ref="B389:C389"/>
    <mergeCell ref="B375:C375"/>
    <mergeCell ref="G2:H3"/>
    <mergeCell ref="F4:I5"/>
    <mergeCell ref="B388:C388"/>
    <mergeCell ref="B372:C372"/>
    <mergeCell ref="B373:C373"/>
    <mergeCell ref="B371:C371"/>
    <mergeCell ref="E366:J366"/>
    <mergeCell ref="B367:C367"/>
    <mergeCell ref="B374:C374"/>
    <mergeCell ref="B376:C376"/>
    <mergeCell ref="B379:E380"/>
    <mergeCell ref="B382:C382"/>
    <mergeCell ref="B383:C383"/>
    <mergeCell ref="E381:J381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Goran</cp:lastModifiedBy>
  <cp:lastPrinted>2009-01-20T21:13:24Z</cp:lastPrinted>
  <dcterms:created xsi:type="dcterms:W3CDTF">2008-10-29T17:01:45Z</dcterms:created>
  <dcterms:modified xsi:type="dcterms:W3CDTF">2009-03-07T18:08:29Z</dcterms:modified>
  <cp:category/>
  <cp:version/>
  <cp:contentType/>
  <cp:contentStatus/>
</cp:coreProperties>
</file>